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1616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'DKB'!$A$1:$Y$68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AA5" authorId="0">
      <text>
        <r>
          <rPr>
            <b/>
            <sz val="9"/>
            <rFont val="Segoe UI"/>
            <family val="2"/>
          </rPr>
          <t xml:space="preserve">
Dieser Spielbericht ist auch für Pokalspiele (inclusive SuddenVictory) geeignet.
Voraussetzung ist Excel ab 2003
Beim Speichern unbedingt das Format </t>
        </r>
        <r>
          <rPr>
            <b/>
            <sz val="16"/>
            <rFont val="Segoe UI"/>
            <family val="2"/>
          </rPr>
          <t>XLS</t>
        </r>
        <r>
          <rPr>
            <b/>
            <sz val="9"/>
            <rFont val="Segoe UI"/>
            <family val="2"/>
          </rPr>
          <t xml:space="preserve">
verwenden.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<sst xmlns="http://schemas.openxmlformats.org/spreadsheetml/2006/main" count="430" uniqueCount="129">
  <si>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</si>
  <si>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</si>
  <si>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</si>
  <si>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</si>
  <si>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</si>
  <si>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</si>
  <si>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</si>
  <si>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</si>
  <si>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</si>
  <si>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</si>
  <si>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</si>
  <si>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</si>
  <si>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</si>
  <si>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</si>
  <si>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</si>
  <si>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</si>
  <si>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</si>
  <si>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</si>
  <si>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</si>
  <si>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</si>
  <si>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</si>
  <si>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</si>
  <si>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</si>
  <si>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</si>
  <si>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</si>
  <si>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</si>
  <si>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</si>
  <si>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</si>
  <si>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</si>
  <si>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</si>
  <si>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</si>
  <si>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</si>
  <si>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</si>
  <si>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</si>
  <si>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</si>
  <si>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</si>
  <si>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</si>
  <si>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</si>
  <si>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</si>
  <si>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</si>
  <si>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</si>
  <si>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</si>
  <si>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</si>
  <si>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</si>
  <si>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</si>
  <si>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</si>
  <si>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</si>
  <si>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</si>
  <si>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</si>
  <si>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</si>
  <si>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</si>
  <si>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</si>
  <si>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</si>
  <si>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</si>
  <si>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</si>
  <si>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</si>
  <si>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</si>
  <si>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</si>
  <si>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</si>
  <si>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</si>
  <si>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</si>
  <si>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</si>
  <si>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</si>
  <si>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</si>
  <si>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</si>
  <si>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</si>
  <si>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</si>
  <si>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</si>
  <si>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</si>
  <si>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</si>
  <si>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</si>
  <si>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</si>
  <si>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</si>
  <si>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</si>
  <si>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</si>
  <si>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</si>
  <si>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</si>
  <si>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</si>
  <si>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</si>
  <si>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</si>
  <si>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</si>
  <si>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</si>
  <si>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</si>
  <si>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</si>
  <si>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</si>
  <si>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</si>
  <si>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</si>
  <si>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</si>
  <si>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</si>
  <si>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</si>
  <si>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</si>
  <si>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</si>
  <si>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</si>
  <si>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</si>
  <si>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</si>
  <si>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</si>
  <si>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</si>
  <si>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</si>
  <si>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</si>
  <si>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</si>
  <si>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</si>
  <si>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</si>
  <si>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</si>
  <si>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</si>
  <si>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</si>
  <si>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</si>
  <si>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</si>
  <si>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</si>
  <si>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</si>
  <si>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</si>
  <si>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</si>
  <si>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</si>
  <si>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</si>
  <si>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B</t>
  </si>
  <si>
    <t>Asphalt</t>
  </si>
  <si>
    <t>Kunststoff</t>
  </si>
  <si>
    <t>Segment</t>
  </si>
  <si>
    <t>Klassifizierung der Bahnen</t>
  </si>
  <si>
    <t>Bahnabnahmeurkunde gültig bis</t>
  </si>
  <si>
    <t>9)</t>
  </si>
  <si>
    <t>10) ADV in Ordnung</t>
  </si>
  <si>
    <t>11) Werbung in Ordnung</t>
  </si>
  <si>
    <t>12) Art der Lauffläche:</t>
  </si>
  <si>
    <t>7)</t>
  </si>
  <si>
    <t>8) Ausnahmegenehmigung vorhanden</t>
  </si>
  <si>
    <t>C:\Spielberichte\777_.xls</t>
  </si>
  <si>
    <t>Gast 1</t>
  </si>
  <si>
    <t>SV Heim</t>
  </si>
  <si>
    <t>280521 - RR(sz)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</si>
</sst>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00&quot;.&quot;00"/>
    <numFmt numFmtId="219" formatCode="######"/>
    <numFmt numFmtId="220" formatCode="#####0"/>
    <numFmt numFmtId="221" formatCode="[$-F800]dddd\,\ mmmm\ dd\,\ yyyy"/>
    <numFmt numFmtId="222" formatCode="[$€-2]\ #,##0.00_);[Red]\([$€-2]\ #,##0.00\)"/>
  </numFmts>
  <fonts count="9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i/>
      <u val="single"/>
      <sz val="11"/>
      <color indexed="10"/>
      <name val="Arial"/>
      <family val="2"/>
    </font>
    <font>
      <sz val="4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6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hair"/>
      <right style="thin"/>
      <top style="thin"/>
      <bottom style="hair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48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53" applyNumberFormat="1" applyFont="1" applyBorder="1" applyAlignment="1">
      <alignment horizontal="center" vertical="center"/>
      <protection/>
    </xf>
    <xf numFmtId="206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6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6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0" fillId="36" borderId="14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>
      <alignment horizontal="center" vertical="center"/>
    </xf>
    <xf numFmtId="206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6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1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216" fontId="11" fillId="36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34" borderId="11" xfId="0" applyNumberFormat="1" applyFont="1" applyFill="1" applyBorder="1" applyAlignment="1" applyProtection="1">
      <alignment horizontal="center" vertical="center"/>
      <protection locked="0"/>
    </xf>
    <xf numFmtId="216" fontId="23" fillId="35" borderId="11" xfId="0" applyNumberFormat="1" applyFont="1" applyFill="1" applyBorder="1" applyAlignment="1" applyProtection="1">
      <alignment horizontal="centerContinuous"/>
      <protection locked="0"/>
    </xf>
    <xf numFmtId="216" fontId="27" fillId="35" borderId="11" xfId="0" applyNumberFormat="1" applyFont="1" applyFill="1" applyBorder="1" applyAlignment="1" applyProtection="1">
      <alignment horizontal="centerContinuous"/>
      <protection locked="0"/>
    </xf>
    <xf numFmtId="216" fontId="7" fillId="35" borderId="11" xfId="0" applyNumberFormat="1" applyFont="1" applyFill="1" applyBorder="1" applyAlignment="1" applyProtection="1">
      <alignment horizontal="centerContinuous"/>
      <protection locked="0"/>
    </xf>
    <xf numFmtId="216" fontId="11" fillId="34" borderId="11" xfId="0" applyNumberFormat="1" applyFont="1" applyFill="1" applyBorder="1" applyAlignment="1" applyProtection="1">
      <alignment horizontal="center"/>
      <protection locked="0"/>
    </xf>
    <xf numFmtId="216" fontId="25" fillId="35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1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1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1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1" fillId="0" borderId="21" xfId="0" applyNumberFormat="1" applyFont="1" applyFill="1" applyBorder="1" applyAlignment="1">
      <alignment/>
    </xf>
    <xf numFmtId="0" fontId="31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3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center"/>
    </xf>
    <xf numFmtId="206" fontId="2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5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 horizontal="right"/>
    </xf>
    <xf numFmtId="0" fontId="31" fillId="0" borderId="20" xfId="0" applyNumberFormat="1" applyFont="1" applyFill="1" applyBorder="1" applyAlignment="1">
      <alignment horizontal="right"/>
    </xf>
    <xf numFmtId="206" fontId="20" fillId="0" borderId="28" xfId="0" applyNumberFormat="1" applyFont="1" applyFill="1" applyBorder="1" applyAlignment="1" applyProtection="1">
      <alignment horizontal="center" vertical="center"/>
      <protection/>
    </xf>
    <xf numFmtId="214" fontId="20" fillId="0" borderId="28" xfId="0" applyNumberFormat="1" applyFont="1" applyFill="1" applyBorder="1" applyAlignment="1" applyProtection="1">
      <alignment horizontal="center" vertical="center"/>
      <protection/>
    </xf>
    <xf numFmtId="214" fontId="20" fillId="0" borderId="28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vertical="center"/>
    </xf>
    <xf numFmtId="0" fontId="31" fillId="0" borderId="29" xfId="0" applyNumberFormat="1" applyFont="1" applyFill="1" applyBorder="1" applyAlignment="1">
      <alignment/>
    </xf>
    <xf numFmtId="0" fontId="31" fillId="0" borderId="16" xfId="0" applyNumberFormat="1" applyFont="1" applyFill="1" applyBorder="1" applyAlignment="1">
      <alignment/>
    </xf>
    <xf numFmtId="0" fontId="0" fillId="0" borderId="30" xfId="0" applyNumberFormat="1" applyFill="1" applyBorder="1" applyAlignment="1">
      <alignment/>
    </xf>
    <xf numFmtId="0" fontId="20" fillId="0" borderId="31" xfId="0" applyNumberFormat="1" applyFont="1" applyFill="1" applyBorder="1" applyAlignment="1" applyProtection="1">
      <alignment horizontal="center" vertical="center"/>
      <protection/>
    </xf>
    <xf numFmtId="206" fontId="20" fillId="0" borderId="32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17" fontId="34" fillId="0" borderId="33" xfId="0" applyNumberFormat="1" applyFont="1" applyFill="1" applyBorder="1" applyAlignment="1">
      <alignment horizontal="center" vertical="center"/>
    </xf>
    <xf numFmtId="0" fontId="0" fillId="0" borderId="33" xfId="0" applyNumberForma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0" fontId="2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7" fontId="34" fillId="0" borderId="3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1" fillId="0" borderId="0" xfId="0" applyNumberFormat="1" applyFont="1" applyBorder="1" applyAlignment="1" applyProtection="1">
      <alignment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6" borderId="14" xfId="53" applyFont="1" applyFill="1" applyBorder="1" applyAlignment="1" applyProtection="1">
      <alignment vertical="center"/>
      <protection locked="0"/>
    </xf>
    <xf numFmtId="0" fontId="40" fillId="0" borderId="0" xfId="0" applyNumberFormat="1" applyFont="1" applyFill="1" applyAlignment="1">
      <alignment/>
    </xf>
    <xf numFmtId="0" fontId="20" fillId="0" borderId="33" xfId="0" applyNumberFormat="1" applyFont="1" applyFill="1" applyBorder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7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0" fillId="0" borderId="11" xfId="0" applyNumberFormat="1" applyFont="1" applyFill="1" applyBorder="1" applyAlignment="1">
      <alignment horizontal="center"/>
    </xf>
    <xf numFmtId="0" fontId="20" fillId="0" borderId="40" xfId="0" applyNumberFormat="1" applyFont="1" applyFill="1" applyBorder="1" applyAlignment="1">
      <alignment horizontal="center" vertical="center"/>
    </xf>
    <xf numFmtId="0" fontId="20" fillId="0" borderId="41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0" fontId="31" fillId="0" borderId="43" xfId="0" applyNumberFormat="1" applyFont="1" applyFill="1" applyBorder="1" applyAlignment="1">
      <alignment horizontal="center"/>
    </xf>
    <xf numFmtId="214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/>
    </xf>
    <xf numFmtId="0" fontId="42" fillId="0" borderId="12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0" fontId="43" fillId="0" borderId="0" xfId="0" applyNumberFormat="1" applyFont="1" applyFill="1" applyBorder="1" applyAlignment="1">
      <alignment horizontal="center" vertical="center"/>
    </xf>
    <xf numFmtId="0" fontId="42" fillId="0" borderId="33" xfId="0" applyFont="1" applyBorder="1" applyAlignment="1">
      <alignment/>
    </xf>
    <xf numFmtId="217" fontId="44" fillId="0" borderId="0" xfId="0" applyNumberFormat="1" applyFont="1" applyFill="1" applyBorder="1" applyAlignment="1">
      <alignment horizontal="center" vertical="center"/>
    </xf>
    <xf numFmtId="0" fontId="42" fillId="0" borderId="33" xfId="0" applyNumberFormat="1" applyFont="1" applyFill="1" applyBorder="1" applyAlignment="1" applyProtection="1">
      <alignment horizontal="center" vertical="center"/>
      <protection/>
    </xf>
    <xf numFmtId="0" fontId="43" fillId="0" borderId="33" xfId="0" applyNumberFormat="1" applyFont="1" applyFill="1" applyBorder="1" applyAlignment="1">
      <alignment vertical="center"/>
    </xf>
    <xf numFmtId="217" fontId="42" fillId="0" borderId="33" xfId="0" applyNumberFormat="1" applyFont="1" applyFill="1" applyBorder="1" applyAlignment="1">
      <alignment horizontal="center" vertical="center"/>
    </xf>
    <xf numFmtId="0" fontId="42" fillId="0" borderId="33" xfId="0" applyNumberFormat="1" applyFont="1" applyFill="1" applyBorder="1" applyAlignment="1">
      <alignment horizontal="center" vertical="center"/>
    </xf>
    <xf numFmtId="0" fontId="44" fillId="0" borderId="36" xfId="0" applyNumberFormat="1" applyFont="1" applyFill="1" applyBorder="1" applyAlignment="1">
      <alignment vertical="center" wrapText="1"/>
    </xf>
    <xf numFmtId="0" fontId="44" fillId="0" borderId="36" xfId="0" applyNumberFormat="1" applyFont="1" applyFill="1" applyBorder="1" applyAlignment="1" applyProtection="1">
      <alignment vertical="center" wrapText="1"/>
      <protection/>
    </xf>
    <xf numFmtId="0" fontId="42" fillId="0" borderId="0" xfId="0" applyNumberFormat="1" applyFont="1" applyFill="1" applyBorder="1" applyAlignment="1">
      <alignment horizontal="center" vertical="center"/>
    </xf>
    <xf numFmtId="217" fontId="44" fillId="0" borderId="27" xfId="0" applyNumberFormat="1" applyFont="1" applyFill="1" applyBorder="1" applyAlignment="1">
      <alignment horizontal="center" vertical="center"/>
    </xf>
    <xf numFmtId="0" fontId="42" fillId="0" borderId="44" xfId="0" applyFont="1" applyBorder="1" applyAlignment="1">
      <alignment/>
    </xf>
    <xf numFmtId="0" fontId="43" fillId="0" borderId="27" xfId="0" applyNumberFormat="1" applyFont="1" applyFill="1" applyBorder="1" applyAlignment="1">
      <alignment horizontal="center" vertical="center"/>
    </xf>
    <xf numFmtId="0" fontId="45" fillId="0" borderId="27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44" xfId="0" applyFont="1" applyBorder="1" applyAlignment="1">
      <alignment/>
    </xf>
    <xf numFmtId="0" fontId="42" fillId="0" borderId="45" xfId="0" applyNumberFormat="1" applyFont="1" applyFill="1" applyBorder="1" applyAlignment="1">
      <alignment/>
    </xf>
    <xf numFmtId="0" fontId="42" fillId="0" borderId="46" xfId="0" applyNumberFormat="1" applyFont="1" applyFill="1" applyBorder="1" applyAlignment="1">
      <alignment/>
    </xf>
    <xf numFmtId="0" fontId="31" fillId="33" borderId="23" xfId="0" applyNumberFormat="1" applyFont="1" applyFill="1" applyBorder="1" applyAlignment="1">
      <alignment horizontal="center" vertical="center"/>
    </xf>
    <xf numFmtId="0" fontId="31" fillId="33" borderId="24" xfId="0" applyNumberFormat="1" applyFont="1" applyFill="1" applyBorder="1" applyAlignment="1">
      <alignment horizontal="center" vertical="center"/>
    </xf>
    <xf numFmtId="0" fontId="31" fillId="33" borderId="47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>
      <alignment/>
    </xf>
    <xf numFmtId="0" fontId="40" fillId="0" borderId="48" xfId="0" applyNumberFormat="1" applyFont="1" applyFill="1" applyBorder="1" applyAlignment="1">
      <alignment/>
    </xf>
    <xf numFmtId="0" fontId="20" fillId="0" borderId="33" xfId="0" applyFont="1" applyBorder="1" applyAlignment="1">
      <alignment/>
    </xf>
    <xf numFmtId="0" fontId="51" fillId="0" borderId="33" xfId="0" applyNumberFormat="1" applyFont="1" applyFill="1" applyBorder="1" applyAlignment="1">
      <alignment vertical="center"/>
    </xf>
    <xf numFmtId="0" fontId="20" fillId="0" borderId="33" xfId="0" applyNumberFormat="1" applyFont="1" applyFill="1" applyBorder="1" applyAlignment="1" applyProtection="1">
      <alignment horizontal="center" vertical="center"/>
      <protection/>
    </xf>
    <xf numFmtId="217" fontId="20" fillId="0" borderId="33" xfId="0" applyNumberFormat="1" applyFont="1" applyFill="1" applyBorder="1" applyAlignment="1">
      <alignment horizontal="center" vertical="center"/>
    </xf>
    <xf numFmtId="0" fontId="50" fillId="0" borderId="36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4" fillId="0" borderId="32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vertical="center"/>
    </xf>
    <xf numFmtId="1" fontId="50" fillId="37" borderId="33" xfId="0" applyNumberFormat="1" applyFont="1" applyFill="1" applyBorder="1" applyAlignment="1" applyProtection="1">
      <alignment horizontal="center" vertical="center"/>
      <protection/>
    </xf>
    <xf numFmtId="1" fontId="50" fillId="2" borderId="33" xfId="0" applyNumberFormat="1" applyFont="1" applyFill="1" applyBorder="1" applyAlignment="1" applyProtection="1">
      <alignment horizontal="center" vertical="center"/>
      <protection/>
    </xf>
    <xf numFmtId="1" fontId="50" fillId="4" borderId="33" xfId="0" applyNumberFormat="1" applyFont="1" applyFill="1" applyBorder="1" applyAlignment="1" applyProtection="1">
      <alignment horizontal="center" vertical="center"/>
      <protection/>
    </xf>
    <xf numFmtId="0" fontId="50" fillId="37" borderId="33" xfId="0" applyNumberFormat="1" applyFont="1" applyFill="1" applyBorder="1" applyAlignment="1" applyProtection="1">
      <alignment horizontal="center" vertical="center"/>
      <protection/>
    </xf>
    <xf numFmtId="0" fontId="50" fillId="2" borderId="33" xfId="0" applyNumberFormat="1" applyFont="1" applyFill="1" applyBorder="1" applyAlignment="1" applyProtection="1">
      <alignment horizontal="center" vertical="center"/>
      <protection/>
    </xf>
    <xf numFmtId="0" fontId="50" fillId="4" borderId="33" xfId="0" applyNumberFormat="1" applyFont="1" applyFill="1" applyBorder="1" applyAlignment="1" applyProtection="1">
      <alignment horizontal="center" vertical="center"/>
      <protection/>
    </xf>
    <xf numFmtId="0" fontId="50" fillId="0" borderId="36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vertical="center"/>
    </xf>
    <xf numFmtId="0" fontId="20" fillId="0" borderId="33" xfId="0" applyFont="1" applyBorder="1" applyAlignment="1">
      <alignment vertical="center"/>
    </xf>
    <xf numFmtId="1" fontId="34" fillId="7" borderId="49" xfId="0" applyNumberFormat="1" applyFont="1" applyFill="1" applyBorder="1" applyAlignment="1">
      <alignment horizontal="right" vertical="center"/>
    </xf>
    <xf numFmtId="217" fontId="35" fillId="7" borderId="46" xfId="0" applyNumberFormat="1" applyFont="1" applyFill="1" applyBorder="1" applyAlignment="1">
      <alignment horizontal="center" vertical="center"/>
    </xf>
    <xf numFmtId="1" fontId="34" fillId="7" borderId="50" xfId="0" applyNumberFormat="1" applyFont="1" applyFill="1" applyBorder="1" applyAlignment="1">
      <alignment horizontal="left" vertical="center"/>
    </xf>
    <xf numFmtId="217" fontId="16" fillId="0" borderId="27" xfId="0" applyNumberFormat="1" applyFont="1" applyFill="1" applyBorder="1" applyAlignment="1">
      <alignment horizontal="center" vertical="center"/>
    </xf>
    <xf numFmtId="217" fontId="16" fillId="0" borderId="0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31" fillId="0" borderId="0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33" borderId="30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17" fillId="0" borderId="31" xfId="0" applyNumberFormat="1" applyFont="1" applyFill="1" applyBorder="1" applyAlignment="1">
      <alignment vertical="center"/>
    </xf>
    <xf numFmtId="0" fontId="16" fillId="0" borderId="51" xfId="0" applyNumberFormat="1" applyFont="1" applyFill="1" applyBorder="1" applyAlignment="1">
      <alignment horizontal="center" vertical="center" wrapText="1"/>
    </xf>
    <xf numFmtId="0" fontId="44" fillId="0" borderId="31" xfId="0" applyNumberFormat="1" applyFont="1" applyFill="1" applyBorder="1" applyAlignment="1">
      <alignment horizontal="center" vertical="center" wrapText="1"/>
    </xf>
    <xf numFmtId="0" fontId="43" fillId="0" borderId="31" xfId="0" applyNumberFormat="1" applyFont="1" applyFill="1" applyBorder="1" applyAlignment="1">
      <alignment vertical="center"/>
    </xf>
    <xf numFmtId="0" fontId="44" fillId="0" borderId="51" xfId="0" applyNumberFormat="1" applyFont="1" applyFill="1" applyBorder="1" applyAlignment="1">
      <alignment horizontal="center" vertical="center" wrapText="1"/>
    </xf>
    <xf numFmtId="0" fontId="20" fillId="0" borderId="52" xfId="0" applyFont="1" applyBorder="1" applyAlignment="1">
      <alignment/>
    </xf>
    <xf numFmtId="0" fontId="51" fillId="0" borderId="52" xfId="0" applyNumberFormat="1" applyFont="1" applyFill="1" applyBorder="1" applyAlignment="1">
      <alignment vertical="center"/>
    </xf>
    <xf numFmtId="0" fontId="50" fillId="0" borderId="53" xfId="0" applyNumberFormat="1" applyFont="1" applyFill="1" applyBorder="1" applyAlignment="1" applyProtection="1">
      <alignment vertical="center" wrapText="1"/>
      <protection/>
    </xf>
    <xf numFmtId="0" fontId="42" fillId="0" borderId="52" xfId="0" applyFont="1" applyBorder="1" applyAlignment="1">
      <alignment/>
    </xf>
    <xf numFmtId="0" fontId="43" fillId="0" borderId="52" xfId="0" applyNumberFormat="1" applyFont="1" applyFill="1" applyBorder="1" applyAlignment="1">
      <alignment vertical="center"/>
    </xf>
    <xf numFmtId="0" fontId="44" fillId="0" borderId="53" xfId="0" applyNumberFormat="1" applyFont="1" applyFill="1" applyBorder="1" applyAlignment="1" applyProtection="1">
      <alignment vertical="center" wrapText="1"/>
      <protection/>
    </xf>
    <xf numFmtId="0" fontId="50" fillId="0" borderId="52" xfId="0" applyNumberFormat="1" applyFont="1" applyFill="1" applyBorder="1" applyAlignment="1" applyProtection="1">
      <alignment horizontal="center" vertical="center"/>
      <protection/>
    </xf>
    <xf numFmtId="0" fontId="44" fillId="0" borderId="52" xfId="0" applyNumberFormat="1" applyFont="1" applyFill="1" applyBorder="1" applyAlignment="1" applyProtection="1">
      <alignment horizontal="center" vertical="center"/>
      <protection/>
    </xf>
    <xf numFmtId="0" fontId="31" fillId="0" borderId="33" xfId="0" applyNumberFormat="1" applyFont="1" applyFill="1" applyBorder="1" applyAlignment="1">
      <alignment horizontal="center" vertical="center" wrapText="1"/>
    </xf>
    <xf numFmtId="0" fontId="31" fillId="33" borderId="54" xfId="0" applyNumberFormat="1" applyFont="1" applyFill="1" applyBorder="1" applyAlignment="1">
      <alignment horizontal="center" vertical="center"/>
    </xf>
    <xf numFmtId="0" fontId="17" fillId="0" borderId="55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7" fillId="0" borderId="0" xfId="0" applyNumberFormat="1" applyFont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 locked="0"/>
    </xf>
    <xf numFmtId="0" fontId="49" fillId="38" borderId="50" xfId="0" applyNumberFormat="1" applyFont="1" applyFill="1" applyBorder="1" applyAlignment="1">
      <alignment horizontal="center" vertical="center"/>
    </xf>
    <xf numFmtId="0" fontId="34" fillId="0" borderId="56" xfId="0" applyNumberFormat="1" applyFont="1" applyFill="1" applyBorder="1" applyAlignment="1">
      <alignment horizontal="center" vertical="center"/>
    </xf>
    <xf numFmtId="0" fontId="34" fillId="0" borderId="57" xfId="0" applyNumberFormat="1" applyFont="1" applyFill="1" applyBorder="1" applyAlignment="1">
      <alignment horizontal="center" vertical="center"/>
    </xf>
    <xf numFmtId="0" fontId="34" fillId="0" borderId="58" xfId="0" applyNumberFormat="1" applyFont="1" applyFill="1" applyBorder="1" applyAlignment="1">
      <alignment horizontal="center" vertical="center"/>
    </xf>
    <xf numFmtId="0" fontId="15" fillId="0" borderId="48" xfId="0" applyNumberFormat="1" applyFont="1" applyFill="1" applyBorder="1" applyAlignment="1">
      <alignment vertical="center"/>
    </xf>
    <xf numFmtId="0" fontId="42" fillId="0" borderId="59" xfId="0" applyFont="1" applyBorder="1" applyAlignment="1">
      <alignment/>
    </xf>
    <xf numFmtId="0" fontId="34" fillId="0" borderId="36" xfId="0" applyNumberFormat="1" applyFont="1" applyFill="1" applyBorder="1" applyAlignment="1">
      <alignment horizontal="center" vertical="center"/>
    </xf>
    <xf numFmtId="0" fontId="31" fillId="39" borderId="33" xfId="0" applyFont="1" applyFill="1" applyBorder="1" applyAlignment="1">
      <alignment horizontal="center" vertical="center"/>
    </xf>
    <xf numFmtId="1" fontId="50" fillId="3" borderId="33" xfId="0" applyNumberFormat="1" applyFont="1" applyFill="1" applyBorder="1" applyAlignment="1" applyProtection="1">
      <alignment horizontal="center" vertical="center"/>
      <protection/>
    </xf>
    <xf numFmtId="0" fontId="50" fillId="3" borderId="33" xfId="0" applyNumberFormat="1" applyFont="1" applyFill="1" applyBorder="1" applyAlignment="1" applyProtection="1">
      <alignment horizontal="center" vertical="center"/>
      <protection/>
    </xf>
    <xf numFmtId="0" fontId="31" fillId="39" borderId="38" xfId="0" applyFont="1" applyFill="1" applyBorder="1" applyAlignment="1">
      <alignment horizontal="center" vertical="center"/>
    </xf>
    <xf numFmtId="0" fontId="44" fillId="3" borderId="33" xfId="0" applyNumberFormat="1" applyFont="1" applyFill="1" applyBorder="1" applyAlignment="1" applyProtection="1">
      <alignment horizontal="center" vertical="center"/>
      <protection/>
    </xf>
    <xf numFmtId="0" fontId="34" fillId="0" borderId="60" xfId="0" applyNumberFormat="1" applyFont="1" applyFill="1" applyBorder="1" applyAlignment="1">
      <alignment horizontal="center" vertical="center"/>
    </xf>
    <xf numFmtId="0" fontId="42" fillId="0" borderId="46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6" borderId="11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right"/>
      <protection locked="0"/>
    </xf>
    <xf numFmtId="0" fontId="54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5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horizontal="right"/>
      <protection/>
    </xf>
    <xf numFmtId="0" fontId="54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56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0" fontId="15" fillId="0" borderId="0" xfId="0" applyFont="1" applyAlignment="1">
      <alignment horizontal="right"/>
    </xf>
    <xf numFmtId="0" fontId="34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61" xfId="0" applyFont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24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>
      <alignment horizontal="left" vertical="center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 locked="0"/>
    </xf>
    <xf numFmtId="0" fontId="1" fillId="0" borderId="63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 locked="0"/>
    </xf>
    <xf numFmtId="0" fontId="0" fillId="0" borderId="16" xfId="54" applyBorder="1" applyProtection="1">
      <alignment/>
      <protection locked="0"/>
    </xf>
    <xf numFmtId="14" fontId="31" fillId="0" borderId="16" xfId="54" applyNumberFormat="1" applyFont="1" applyBorder="1" applyAlignment="1" applyProtection="1">
      <alignment horizontal="right" vertical="center"/>
      <protection locked="0"/>
    </xf>
    <xf numFmtId="22" fontId="31" fillId="0" borderId="16" xfId="54" applyNumberFormat="1" applyFont="1" applyBorder="1" applyAlignment="1" applyProtection="1">
      <alignment horizontal="right"/>
      <protection locked="0"/>
    </xf>
    <xf numFmtId="0" fontId="0" fillId="0" borderId="0" xfId="54" applyAlignment="1" applyProtection="1">
      <alignment horizontal="right"/>
      <protection locked="0"/>
    </xf>
    <xf numFmtId="0" fontId="0" fillId="0" borderId="0" xfId="54" applyProtection="1">
      <alignment/>
      <protection locked="0"/>
    </xf>
    <xf numFmtId="0" fontId="0" fillId="0" borderId="65" xfId="54" applyBorder="1" applyProtection="1">
      <alignment/>
      <protection locked="0"/>
    </xf>
    <xf numFmtId="0" fontId="31" fillId="0" borderId="66" xfId="54" applyFont="1" applyBorder="1" applyAlignment="1" applyProtection="1">
      <alignment horizontal="right"/>
      <protection locked="0"/>
    </xf>
    <xf numFmtId="0" fontId="20" fillId="0" borderId="67" xfId="54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0" fillId="0" borderId="0" xfId="0" applyAlignment="1">
      <alignment horizontal="left"/>
    </xf>
    <xf numFmtId="0" fontId="54" fillId="0" borderId="0" xfId="0" applyFont="1" applyAlignment="1">
      <alignment horizontal="right"/>
    </xf>
    <xf numFmtId="0" fontId="14" fillId="40" borderId="33" xfId="0" applyFont="1" applyFill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/>
    </xf>
    <xf numFmtId="0" fontId="1" fillId="0" borderId="65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31" fillId="0" borderId="52" xfId="0" applyNumberFormat="1" applyFont="1" applyBorder="1" applyAlignment="1" applyProtection="1">
      <alignment horizontal="center"/>
      <protection locked="0"/>
    </xf>
    <xf numFmtId="14" fontId="31" fillId="0" borderId="20" xfId="0" applyNumberFormat="1" applyFont="1" applyBorder="1" applyAlignment="1" applyProtection="1">
      <alignment horizontal="center"/>
      <protection locked="0"/>
    </xf>
    <xf numFmtId="14" fontId="31" fillId="0" borderId="31" xfId="0" applyNumberFormat="1" applyFont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0" fillId="40" borderId="16" xfId="0" applyNumberFormat="1" applyFill="1" applyBorder="1" applyAlignment="1" applyProtection="1">
      <alignment horizontal="left"/>
      <protection locked="0"/>
    </xf>
    <xf numFmtId="0" fontId="0" fillId="0" borderId="20" xfId="54" applyFont="1" applyBorder="1" applyAlignment="1" applyProtection="1">
      <alignment horizontal="left" vertical="top"/>
      <protection locked="0"/>
    </xf>
    <xf numFmtId="0" fontId="0" fillId="0" borderId="20" xfId="54" applyBorder="1" applyAlignment="1" applyProtection="1">
      <alignment horizontal="left" vertical="top"/>
      <protection locked="0"/>
    </xf>
    <xf numFmtId="0" fontId="20" fillId="0" borderId="52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17" fillId="0" borderId="68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0" fontId="20" fillId="0" borderId="52" xfId="0" applyNumberFormat="1" applyFont="1" applyFill="1" applyBorder="1" applyAlignment="1">
      <alignment horizontal="center" vertical="distributed"/>
    </xf>
    <xf numFmtId="0" fontId="20" fillId="0" borderId="31" xfId="0" applyNumberFormat="1" applyFont="1" applyFill="1" applyBorder="1" applyAlignment="1">
      <alignment horizontal="center" vertical="distributed"/>
    </xf>
    <xf numFmtId="0" fontId="0" fillId="0" borderId="16" xfId="54" applyFont="1" applyBorder="1" applyAlignment="1" applyProtection="1">
      <alignment horizontal="left" vertical="top"/>
      <protection locked="0"/>
    </xf>
    <xf numFmtId="0" fontId="0" fillId="0" borderId="16" xfId="54" applyBorder="1" applyAlignment="1" applyProtection="1">
      <alignment horizontal="left" vertical="top"/>
      <protection locked="0"/>
    </xf>
    <xf numFmtId="0" fontId="0" fillId="0" borderId="20" xfId="0" applyNumberFormat="1" applyFont="1" applyFill="1" applyBorder="1" applyAlignment="1" applyProtection="1">
      <alignment horizontal="left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17" fillId="0" borderId="52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65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NumberFormat="1" applyFont="1" applyFill="1" applyBorder="1" applyAlignment="1" applyProtection="1">
      <alignment horizontal="center" vertical="center" wrapText="1"/>
      <protection/>
    </xf>
    <xf numFmtId="0" fontId="0" fillId="0" borderId="7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0" borderId="65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65" xfId="0" applyNumberFormat="1" applyFill="1" applyBorder="1" applyAlignment="1" applyProtection="1">
      <alignment horizontal="center"/>
      <protection locked="0"/>
    </xf>
    <xf numFmtId="0" fontId="15" fillId="0" borderId="20" xfId="0" applyFont="1" applyBorder="1" applyAlignment="1" applyProtection="1">
      <alignment horizontal="center"/>
      <protection locked="0"/>
    </xf>
    <xf numFmtId="0" fontId="31" fillId="0" borderId="65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68" xfId="0" applyNumberFormat="1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>
      <alignment horizontal="center" vertical="center" wrapText="1"/>
    </xf>
    <xf numFmtId="0" fontId="0" fillId="0" borderId="65" xfId="0" applyNumberFormat="1" applyFont="1" applyFill="1" applyBorder="1" applyAlignment="1">
      <alignment horizontal="center" vertical="center" wrapText="1"/>
    </xf>
    <xf numFmtId="0" fontId="0" fillId="0" borderId="66" xfId="0" applyNumberFormat="1" applyFont="1" applyFill="1" applyBorder="1" applyAlignment="1">
      <alignment horizontal="center" vertical="center" wrapText="1"/>
    </xf>
    <xf numFmtId="0" fontId="0" fillId="0" borderId="70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0" borderId="72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/>
    </xf>
    <xf numFmtId="0" fontId="20" fillId="0" borderId="73" xfId="0" applyNumberFormat="1" applyFont="1" applyFill="1" applyBorder="1" applyAlignment="1">
      <alignment horizontal="center" vertical="center"/>
    </xf>
    <xf numFmtId="0" fontId="20" fillId="0" borderId="74" xfId="0" applyNumberFormat="1" applyFont="1" applyFill="1" applyBorder="1" applyAlignment="1">
      <alignment horizontal="center" vertical="center"/>
    </xf>
    <xf numFmtId="0" fontId="20" fillId="0" borderId="63" xfId="0" applyNumberFormat="1" applyFont="1" applyFill="1" applyBorder="1" applyAlignment="1">
      <alignment horizontal="center" vertical="center"/>
    </xf>
    <xf numFmtId="0" fontId="20" fillId="0" borderId="75" xfId="0" applyNumberFormat="1" applyFont="1" applyFill="1" applyBorder="1" applyAlignment="1">
      <alignment horizontal="center" vertical="distributed"/>
    </xf>
    <xf numFmtId="0" fontId="20" fillId="0" borderId="34" xfId="0" applyNumberFormat="1" applyFont="1" applyFill="1" applyBorder="1" applyAlignment="1">
      <alignment horizontal="center" vertical="distributed"/>
    </xf>
    <xf numFmtId="0" fontId="15" fillId="0" borderId="0" xfId="0" applyNumberFormat="1" applyFont="1" applyFill="1" applyAlignment="1">
      <alignment horizontal="right"/>
    </xf>
    <xf numFmtId="217" fontId="31" fillId="0" borderId="43" xfId="0" applyNumberFormat="1" applyFont="1" applyFill="1" applyBorder="1" applyAlignment="1">
      <alignment horizontal="center"/>
    </xf>
    <xf numFmtId="0" fontId="20" fillId="0" borderId="76" xfId="0" applyNumberFormat="1" applyFont="1" applyFill="1" applyBorder="1" applyAlignment="1">
      <alignment horizontal="center" vertical="distributed"/>
    </xf>
    <xf numFmtId="0" fontId="20" fillId="0" borderId="41" xfId="0" applyNumberFormat="1" applyFont="1" applyFill="1" applyBorder="1" applyAlignment="1">
      <alignment horizontal="center" vertical="distributed"/>
    </xf>
    <xf numFmtId="0" fontId="0" fillId="41" borderId="20" xfId="54" applyFont="1" applyFill="1" applyBorder="1" applyAlignment="1" applyProtection="1">
      <alignment horizontal="left" vertical="top"/>
      <protection locked="0"/>
    </xf>
    <xf numFmtId="0" fontId="0" fillId="41" borderId="20" xfId="54" applyFill="1" applyBorder="1" applyProtection="1">
      <alignment/>
      <protection locked="0"/>
    </xf>
    <xf numFmtId="187" fontId="20" fillId="0" borderId="20" xfId="54" applyNumberFormat="1" applyFont="1" applyBorder="1" applyAlignment="1" applyProtection="1">
      <alignment horizontal="left" vertical="top"/>
      <protection locked="0"/>
    </xf>
    <xf numFmtId="0" fontId="31" fillId="0" borderId="20" xfId="0" applyNumberFormat="1" applyFont="1" applyFill="1" applyBorder="1" applyAlignment="1">
      <alignment horizontal="left"/>
    </xf>
    <xf numFmtId="0" fontId="31" fillId="0" borderId="16" xfId="0" applyNumberFormat="1" applyFont="1" applyFill="1" applyBorder="1" applyAlignment="1">
      <alignment horizontal="left"/>
    </xf>
    <xf numFmtId="14" fontId="20" fillId="0" borderId="20" xfId="54" applyNumberFormat="1" applyFont="1" applyBorder="1" applyAlignment="1" applyProtection="1" quotePrefix="1">
      <alignment horizontal="center" vertical="top"/>
      <protection locked="0"/>
    </xf>
    <xf numFmtId="22" fontId="31" fillId="0" borderId="20" xfId="0" applyNumberFormat="1" applyFont="1" applyFill="1" applyBorder="1" applyAlignment="1">
      <alignment horizontal="left"/>
    </xf>
    <xf numFmtId="187" fontId="20" fillId="0" borderId="20" xfId="54" applyNumberFormat="1" applyFont="1" applyBorder="1" applyAlignment="1" applyProtection="1">
      <alignment horizontal="center" vertical="top"/>
      <protection locked="0"/>
    </xf>
    <xf numFmtId="0" fontId="20" fillId="0" borderId="75" xfId="0" applyNumberFormat="1" applyFont="1" applyFill="1" applyBorder="1" applyAlignment="1">
      <alignment horizontal="center"/>
    </xf>
    <xf numFmtId="0" fontId="20" fillId="0" borderId="34" xfId="0" applyNumberFormat="1" applyFont="1" applyFill="1" applyBorder="1" applyAlignment="1">
      <alignment horizontal="center"/>
    </xf>
    <xf numFmtId="0" fontId="20" fillId="0" borderId="52" xfId="0" applyNumberFormat="1" applyFont="1" applyFill="1" applyBorder="1" applyAlignment="1" applyProtection="1">
      <alignment horizontal="center" vertical="center"/>
      <protection/>
    </xf>
    <xf numFmtId="0" fontId="20" fillId="0" borderId="31" xfId="0" applyNumberFormat="1" applyFont="1" applyFill="1" applyBorder="1" applyAlignment="1" applyProtection="1">
      <alignment horizontal="center" vertical="center"/>
      <protection/>
    </xf>
    <xf numFmtId="0" fontId="20" fillId="0" borderId="53" xfId="0" applyNumberFormat="1" applyFont="1" applyFill="1" applyBorder="1" applyAlignment="1">
      <alignment horizontal="center" vertical="distributed"/>
    </xf>
    <xf numFmtId="0" fontId="20" fillId="0" borderId="37" xfId="0" applyNumberFormat="1" applyFont="1" applyFill="1" applyBorder="1" applyAlignment="1">
      <alignment horizontal="center" vertical="distributed"/>
    </xf>
    <xf numFmtId="0" fontId="0" fillId="34" borderId="69" xfId="0" applyNumberFormat="1" applyFont="1" applyFill="1" applyBorder="1" applyAlignment="1">
      <alignment horizontal="center" vertical="center" wrapText="1"/>
    </xf>
    <xf numFmtId="0" fontId="0" fillId="34" borderId="65" xfId="0" applyNumberFormat="1" applyFont="1" applyFill="1" applyBorder="1" applyAlignment="1">
      <alignment horizontal="center" vertical="center" wrapText="1"/>
    </xf>
    <xf numFmtId="0" fontId="0" fillId="34" borderId="66" xfId="0" applyNumberFormat="1" applyFont="1" applyFill="1" applyBorder="1" applyAlignment="1">
      <alignment horizontal="center" vertical="center" wrapText="1"/>
    </xf>
    <xf numFmtId="0" fontId="0" fillId="34" borderId="70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71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" fillId="6" borderId="0" xfId="0" applyNumberFormat="1" applyFont="1" applyFill="1" applyAlignment="1">
      <alignment horizontal="center" vertical="center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0" fontId="40" fillId="0" borderId="11" xfId="0" applyNumberFormat="1" applyFont="1" applyFill="1" applyBorder="1" applyAlignment="1">
      <alignment horizontal="center"/>
    </xf>
    <xf numFmtId="0" fontId="35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53" fillId="6" borderId="77" xfId="0" applyNumberFormat="1" applyFont="1" applyFill="1" applyBorder="1" applyAlignment="1">
      <alignment horizontal="left" vertical="center"/>
    </xf>
    <xf numFmtId="0" fontId="53" fillId="6" borderId="10" xfId="0" applyNumberFormat="1" applyFont="1" applyFill="1" applyBorder="1" applyAlignment="1">
      <alignment horizontal="left" vertical="center"/>
    </xf>
    <xf numFmtId="0" fontId="53" fillId="6" borderId="13" xfId="0" applyNumberFormat="1" applyFont="1" applyFill="1" applyBorder="1" applyAlignment="1">
      <alignment horizontal="left" vertical="center"/>
    </xf>
    <xf numFmtId="217" fontId="11" fillId="0" borderId="27" xfId="0" applyNumberFormat="1" applyFont="1" applyFill="1" applyBorder="1" applyAlignment="1">
      <alignment horizontal="center" vertical="center"/>
    </xf>
    <xf numFmtId="217" fontId="11" fillId="0" borderId="0" xfId="0" applyNumberFormat="1" applyFont="1" applyFill="1" applyBorder="1" applyAlignment="1">
      <alignment horizontal="center" vertical="center"/>
    </xf>
    <xf numFmtId="217" fontId="11" fillId="0" borderId="44" xfId="0" applyNumberFormat="1" applyFont="1" applyFill="1" applyBorder="1" applyAlignment="1">
      <alignment horizontal="center" vertical="center"/>
    </xf>
    <xf numFmtId="0" fontId="34" fillId="0" borderId="27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44" xfId="0" applyNumberFormat="1" applyFont="1" applyFill="1" applyBorder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 vertical="center" wrapText="1"/>
    </xf>
    <xf numFmtId="0" fontId="34" fillId="0" borderId="73" xfId="0" applyNumberFormat="1" applyFont="1" applyFill="1" applyBorder="1" applyAlignment="1">
      <alignment horizontal="center" vertical="center"/>
    </xf>
    <xf numFmtId="0" fontId="34" fillId="0" borderId="74" xfId="0" applyNumberFormat="1" applyFont="1" applyFill="1" applyBorder="1" applyAlignment="1">
      <alignment horizontal="center" vertical="center"/>
    </xf>
    <xf numFmtId="0" fontId="34" fillId="0" borderId="63" xfId="0" applyNumberFormat="1" applyFont="1" applyFill="1" applyBorder="1" applyAlignment="1">
      <alignment horizontal="center" vertical="center"/>
    </xf>
    <xf numFmtId="0" fontId="34" fillId="0" borderId="78" xfId="0" applyNumberFormat="1" applyFont="1" applyFill="1" applyBorder="1" applyAlignment="1">
      <alignment horizontal="center" vertical="center"/>
    </xf>
    <xf numFmtId="0" fontId="34" fillId="0" borderId="79" xfId="0" applyNumberFormat="1" applyFont="1" applyFill="1" applyBorder="1" applyAlignment="1">
      <alignment horizontal="center" vertical="center"/>
    </xf>
    <xf numFmtId="0" fontId="34" fillId="0" borderId="32" xfId="0" applyNumberFormat="1" applyFont="1" applyFill="1" applyBorder="1" applyAlignment="1">
      <alignment horizontal="center" vertical="center"/>
    </xf>
    <xf numFmtId="0" fontId="16" fillId="0" borderId="55" xfId="0" applyNumberFormat="1" applyFont="1" applyFill="1" applyBorder="1" applyAlignment="1" applyProtection="1">
      <alignment horizontal="center" vertical="center" wrapText="1"/>
      <protection/>
    </xf>
    <xf numFmtId="217" fontId="44" fillId="0" borderId="27" xfId="0" applyNumberFormat="1" applyFont="1" applyFill="1" applyBorder="1" applyAlignment="1">
      <alignment horizontal="center" vertical="center"/>
    </xf>
    <xf numFmtId="217" fontId="44" fillId="0" borderId="0" xfId="0" applyNumberFormat="1" applyFont="1" applyFill="1" applyBorder="1" applyAlignment="1">
      <alignment horizontal="center" vertical="center"/>
    </xf>
    <xf numFmtId="217" fontId="44" fillId="0" borderId="44" xfId="0" applyNumberFormat="1" applyFont="1" applyFill="1" applyBorder="1" applyAlignment="1">
      <alignment horizontal="center" vertical="center"/>
    </xf>
    <xf numFmtId="0" fontId="16" fillId="0" borderId="78" xfId="0" applyNumberFormat="1" applyFont="1" applyFill="1" applyBorder="1" applyAlignment="1">
      <alignment horizontal="center" vertical="center" wrapText="1"/>
    </xf>
    <xf numFmtId="0" fontId="16" fillId="0" borderId="32" xfId="0" applyNumberFormat="1" applyFont="1" applyFill="1" applyBorder="1" applyAlignment="1">
      <alignment horizontal="center" vertical="center" wrapText="1"/>
    </xf>
    <xf numFmtId="1" fontId="44" fillId="0" borderId="27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1" fontId="44" fillId="0" borderId="44" xfId="0" applyNumberFormat="1" applyFont="1" applyFill="1" applyBorder="1" applyAlignment="1">
      <alignment horizontal="center" vertical="center"/>
    </xf>
    <xf numFmtId="0" fontId="16" fillId="0" borderId="64" xfId="0" applyNumberFormat="1" applyFont="1" applyFill="1" applyBorder="1" applyAlignment="1" applyProtection="1">
      <alignment horizontal="center" vertical="center" wrapText="1"/>
      <protection/>
    </xf>
    <xf numFmtId="217" fontId="47" fillId="0" borderId="27" xfId="0" applyNumberFormat="1" applyFont="1" applyFill="1" applyBorder="1" applyAlignment="1">
      <alignment horizontal="center" vertical="center"/>
    </xf>
    <xf numFmtId="217" fontId="47" fillId="0" borderId="0" xfId="0" applyNumberFormat="1" applyFont="1" applyFill="1" applyBorder="1" applyAlignment="1">
      <alignment horizontal="center" vertical="center"/>
    </xf>
    <xf numFmtId="217" fontId="47" fillId="0" borderId="44" xfId="0" applyNumberFormat="1" applyFont="1" applyFill="1" applyBorder="1" applyAlignment="1">
      <alignment horizontal="center" vertical="center"/>
    </xf>
    <xf numFmtId="14" fontId="33" fillId="0" borderId="27" xfId="0" applyNumberFormat="1" applyFont="1" applyFill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 vertical="center"/>
    </xf>
    <xf numFmtId="14" fontId="33" fillId="0" borderId="44" xfId="0" applyNumberFormat="1" applyFont="1" applyFill="1" applyBorder="1" applyAlignment="1">
      <alignment horizontal="center" vertical="center"/>
    </xf>
    <xf numFmtId="1" fontId="33" fillId="0" borderId="27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1" fontId="33" fillId="0" borderId="44" xfId="0" applyNumberFormat="1" applyFont="1" applyFill="1" applyBorder="1" applyAlignment="1">
      <alignment horizontal="center" vertical="center"/>
    </xf>
    <xf numFmtId="217" fontId="46" fillId="0" borderId="27" xfId="0" applyNumberFormat="1" applyFont="1" applyFill="1" applyBorder="1" applyAlignment="1">
      <alignment horizontal="center" vertical="center"/>
    </xf>
    <xf numFmtId="217" fontId="46" fillId="0" borderId="0" xfId="0" applyNumberFormat="1" applyFont="1" applyFill="1" applyBorder="1" applyAlignment="1">
      <alignment horizontal="center" vertical="center"/>
    </xf>
    <xf numFmtId="217" fontId="46" fillId="0" borderId="44" xfId="0" applyNumberFormat="1" applyFont="1" applyFill="1" applyBorder="1" applyAlignment="1">
      <alignment horizontal="center" vertical="center"/>
    </xf>
    <xf numFmtId="0" fontId="48" fillId="33" borderId="77" xfId="0" applyNumberFormat="1" applyFont="1" applyFill="1" applyBorder="1" applyAlignment="1">
      <alignment horizontal="center" vertical="center"/>
    </xf>
    <xf numFmtId="0" fontId="48" fillId="33" borderId="13" xfId="0" applyNumberFormat="1" applyFont="1" applyFill="1" applyBorder="1" applyAlignment="1">
      <alignment horizontal="center" vertical="center"/>
    </xf>
    <xf numFmtId="1" fontId="15" fillId="7" borderId="56" xfId="0" applyNumberFormat="1" applyFont="1" applyFill="1" applyBorder="1" applyAlignment="1">
      <alignment horizontal="center" vertical="center"/>
    </xf>
    <xf numFmtId="1" fontId="15" fillId="7" borderId="11" xfId="0" applyNumberFormat="1" applyFont="1" applyFill="1" applyBorder="1" applyAlignment="1">
      <alignment horizontal="center" vertical="center"/>
    </xf>
    <xf numFmtId="1" fontId="15" fillId="7" borderId="60" xfId="0" applyNumberFormat="1" applyFont="1" applyFill="1" applyBorder="1" applyAlignment="1">
      <alignment horizontal="center" vertical="center"/>
    </xf>
    <xf numFmtId="0" fontId="24" fillId="0" borderId="80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7" fontId="1" fillId="0" borderId="43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217" fontId="1" fillId="0" borderId="81" xfId="0" applyNumberFormat="1" applyFont="1" applyFill="1" applyBorder="1" applyAlignment="1">
      <alignment horizontal="center" vertical="center"/>
    </xf>
    <xf numFmtId="217" fontId="1" fillId="0" borderId="60" xfId="0" applyNumberFormat="1" applyFont="1" applyFill="1" applyBorder="1" applyAlignment="1">
      <alignment horizontal="center" vertical="center"/>
    </xf>
    <xf numFmtId="217" fontId="15" fillId="7" borderId="82" xfId="0" applyNumberFormat="1" applyFont="1" applyFill="1" applyBorder="1" applyAlignment="1">
      <alignment horizontal="center" vertical="center"/>
    </xf>
    <xf numFmtId="217" fontId="15" fillId="7" borderId="83" xfId="0" applyNumberFormat="1" applyFont="1" applyFill="1" applyBorder="1" applyAlignment="1">
      <alignment horizontal="center" vertical="center"/>
    </xf>
    <xf numFmtId="217" fontId="15" fillId="7" borderId="84" xfId="0" applyNumberFormat="1" applyFont="1" applyFill="1" applyBorder="1" applyAlignment="1">
      <alignment horizontal="center" vertical="center"/>
    </xf>
    <xf numFmtId="217" fontId="15" fillId="7" borderId="85" xfId="0" applyNumberFormat="1" applyFont="1" applyFill="1" applyBorder="1" applyAlignment="1">
      <alignment horizontal="center" vertical="center"/>
    </xf>
    <xf numFmtId="217" fontId="15" fillId="7" borderId="22" xfId="0" applyNumberFormat="1" applyFont="1" applyFill="1" applyBorder="1" applyAlignment="1">
      <alignment horizontal="center" vertical="center"/>
    </xf>
    <xf numFmtId="217" fontId="15" fillId="7" borderId="86" xfId="0" applyNumberFormat="1" applyFont="1" applyFill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84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86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46" xfId="0" applyNumberFormat="1" applyFont="1" applyFill="1" applyBorder="1" applyAlignment="1">
      <alignment horizontal="center" vertical="center"/>
    </xf>
    <xf numFmtId="0" fontId="15" fillId="0" borderId="50" xfId="0" applyNumberFormat="1" applyFont="1" applyFill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15" fillId="0" borderId="82" xfId="0" applyNumberFormat="1" applyFont="1" applyFill="1" applyBorder="1" applyAlignment="1">
      <alignment horizontal="center" vertical="center"/>
    </xf>
    <xf numFmtId="0" fontId="15" fillId="0" borderId="85" xfId="0" applyNumberFormat="1" applyFont="1" applyFill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5" fillId="0" borderId="49" xfId="0" applyNumberFormat="1" applyFont="1" applyFill="1" applyBorder="1" applyAlignment="1">
      <alignment horizontal="center" vertical="center"/>
    </xf>
    <xf numFmtId="0" fontId="24" fillId="0" borderId="80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Standard_DKBC 2. Bundesliga 120 Ost-Mitte Männer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5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ont>
        <color indexed="9"/>
      </font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0</xdr:col>
      <xdr:colOff>447675</xdr:colOff>
      <xdr:row>0</xdr:row>
      <xdr:rowOff>409575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619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0f9ce85-47e5-4b5b-b8a6-52f7f72e4444}" type="TxLink">
            <a:rPr lang="en-US" cap="none" sz="1000" b="1" i="0" u="none" baseline="0">
              <a:solidFill>
                <a:srgbClr val="0000FF"/>
              </a:solidFill>
            </a:rPr>
            <a:t>Gast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16bef86-8006-49bf-98f1-fe2e87f3014e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79943a7-2b19-4612-b258-fd4b301e1bba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2c63e6b-5e3d-4c21-8b6c-3532ec684951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eecb4da-faf6-43a8-91f1-c6e49cd25756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d858523-035e-4c21-8f8c-5298e01447b2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6a2f9cd-85c0-4567-920d-5cee3de9a846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1c86db3-9986-488d-9175-396a31dea3ee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e2e79b9-769a-46e4-b757-1bdc54411b91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b3eecc6-92b6-427a-99af-ee7c6de8e982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bfc729e-8edd-42f4-9f6c-895d8e647bbe}" type="TxLink">
            <a:rPr lang="en-US" cap="none" sz="1000" b="1" i="0" u="none" baseline="0">
              <a:solidFill>
                <a:srgbClr val="FF00FF"/>
              </a:solidFill>
            </a:rPr>
            <a:t>SV Heim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23116b9-2cf4-4eec-9e83-b3fa16d5afb0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0c2f293-5374-4b4b-b293-01400b819d94}" type="TxLink">
            <a:rPr lang="en-US" cap="none" sz="1800" b="1" i="0" u="none" baseline="0">
              <a:solidFill>
                <a:srgbClr val="0000FF"/>
              </a:solidFill>
            </a:rPr>
            <a:t>SV Heim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4</xdr:row>
      <xdr:rowOff>9525</xdr:rowOff>
    </xdr:from>
    <xdr:to>
      <xdr:col>53</xdr:col>
      <xdr:colOff>0</xdr:colOff>
      <xdr:row>69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533775" y="276225"/>
          <a:ext cx="0" cy="4324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53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533525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200025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2000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66875" y="22669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25</xdr:col>
      <xdr:colOff>0</xdr:colOff>
      <xdr:row>29</xdr:row>
      <xdr:rowOff>47625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666875" y="19812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62</xdr:col>
      <xdr:colOff>0</xdr:colOff>
      <xdr:row>53</xdr:row>
      <xdr:rowOff>38100</xdr:rowOff>
    </xdr:from>
    <xdr:ext cx="600075" cy="238125"/>
    <xdr:sp>
      <xdr:nvSpPr>
        <xdr:cNvPr id="7" name="TextBox 64"/>
        <xdr:cNvSpPr txBox="1">
          <a:spLocks noChangeArrowheads="1"/>
        </xdr:cNvSpPr>
      </xdr:nvSpPr>
      <xdr:spPr>
        <a:xfrm>
          <a:off x="4133850" y="357187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  <xdr:oneCellAnchor>
    <xdr:from>
      <xdr:col>25</xdr:col>
      <xdr:colOff>0</xdr:colOff>
      <xdr:row>54</xdr:row>
      <xdr:rowOff>47625</xdr:rowOff>
    </xdr:from>
    <xdr:ext cx="1466850" cy="266700"/>
    <xdr:sp>
      <xdr:nvSpPr>
        <xdr:cNvPr id="8" name="TextBox 80"/>
        <xdr:cNvSpPr txBox="1">
          <a:spLocks noChangeArrowheads="1"/>
        </xdr:cNvSpPr>
      </xdr:nvSpPr>
      <xdr:spPr>
        <a:xfrm>
          <a:off x="1666875" y="3648075"/>
          <a:ext cx="1466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12) Art der Lauffläche:</a:t>
          </a:r>
        </a:p>
      </xdr:txBody>
    </xdr:sp>
    <xdr:clientData/>
  </xdr:oneCellAnchor>
  <xdr:oneCellAnchor>
    <xdr:from>
      <xdr:col>24</xdr:col>
      <xdr:colOff>0</xdr:colOff>
      <xdr:row>44</xdr:row>
      <xdr:rowOff>28575</xdr:rowOff>
    </xdr:from>
    <xdr:ext cx="1933575" cy="266700"/>
    <xdr:sp>
      <xdr:nvSpPr>
        <xdr:cNvPr id="9" name="TextBox 88"/>
        <xdr:cNvSpPr txBox="1">
          <a:spLocks noChangeArrowheads="1"/>
        </xdr:cNvSpPr>
      </xdr:nvSpPr>
      <xdr:spPr>
        <a:xfrm>
          <a:off x="1600200" y="2962275"/>
          <a:ext cx="1933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7) Klassifizierung der Bahnen</a:t>
          </a:r>
        </a:p>
      </xdr:txBody>
    </xdr:sp>
    <xdr:clientData/>
  </xdr:oneCellAnchor>
  <xdr:oneCellAnchor>
    <xdr:from>
      <xdr:col>31</xdr:col>
      <xdr:colOff>19050</xdr:colOff>
      <xdr:row>47</xdr:row>
      <xdr:rowOff>47625</xdr:rowOff>
    </xdr:from>
    <xdr:ext cx="200025" cy="200025"/>
    <xdr:sp>
      <xdr:nvSpPr>
        <xdr:cNvPr id="10" name="TextBox 89"/>
        <xdr:cNvSpPr txBox="1">
          <a:spLocks noChangeArrowheads="1"/>
        </xdr:cNvSpPr>
      </xdr:nvSpPr>
      <xdr:spPr>
        <a:xfrm>
          <a:off x="2085975" y="31813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37</xdr:col>
      <xdr:colOff>19050</xdr:colOff>
      <xdr:row>47</xdr:row>
      <xdr:rowOff>38100</xdr:rowOff>
    </xdr:from>
    <xdr:ext cx="200025" cy="200025"/>
    <xdr:sp>
      <xdr:nvSpPr>
        <xdr:cNvPr id="11" name="TextBox 90"/>
        <xdr:cNvSpPr txBox="1">
          <a:spLocks noChangeArrowheads="1"/>
        </xdr:cNvSpPr>
      </xdr:nvSpPr>
      <xdr:spPr>
        <a:xfrm>
          <a:off x="2486025" y="31718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28</xdr:col>
      <xdr:colOff>0</xdr:colOff>
      <xdr:row>57</xdr:row>
      <xdr:rowOff>47625</xdr:rowOff>
    </xdr:from>
    <xdr:ext cx="666750" cy="200025"/>
    <xdr:sp>
      <xdr:nvSpPr>
        <xdr:cNvPr id="12" name="TextBox 93"/>
        <xdr:cNvSpPr txBox="1">
          <a:spLocks noChangeArrowheads="1"/>
        </xdr:cNvSpPr>
      </xdr:nvSpPr>
      <xdr:spPr>
        <a:xfrm>
          <a:off x="1866900" y="3848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Segment</a:t>
          </a:r>
        </a:p>
      </xdr:txBody>
    </xdr:sp>
    <xdr:clientData/>
  </xdr:oneCellAnchor>
  <xdr:oneCellAnchor>
    <xdr:from>
      <xdr:col>28</xdr:col>
      <xdr:colOff>0</xdr:colOff>
      <xdr:row>60</xdr:row>
      <xdr:rowOff>47625</xdr:rowOff>
    </xdr:from>
    <xdr:ext cx="666750" cy="200025"/>
    <xdr:sp>
      <xdr:nvSpPr>
        <xdr:cNvPr id="13" name="TextBox 94"/>
        <xdr:cNvSpPr txBox="1">
          <a:spLocks noChangeArrowheads="1"/>
        </xdr:cNvSpPr>
      </xdr:nvSpPr>
      <xdr:spPr>
        <a:xfrm>
          <a:off x="1866900" y="4048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Kunststoff</a:t>
          </a:r>
        </a:p>
      </xdr:txBody>
    </xdr:sp>
    <xdr:clientData/>
  </xdr:oneCellAnchor>
  <xdr:oneCellAnchor>
    <xdr:from>
      <xdr:col>28</xdr:col>
      <xdr:colOff>0</xdr:colOff>
      <xdr:row>63</xdr:row>
      <xdr:rowOff>47625</xdr:rowOff>
    </xdr:from>
    <xdr:ext cx="666750" cy="200025"/>
    <xdr:sp>
      <xdr:nvSpPr>
        <xdr:cNvPr id="14" name="TextBox 95"/>
        <xdr:cNvSpPr txBox="1">
          <a:spLocks noChangeArrowheads="1"/>
        </xdr:cNvSpPr>
      </xdr:nvSpPr>
      <xdr:spPr>
        <a:xfrm>
          <a:off x="1866900" y="4248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Asphalt</a:t>
          </a:r>
        </a:p>
      </xdr:txBody>
    </xdr:sp>
    <xdr:clientData/>
  </xdr:oneCellAnchor>
  <xdr:twoCellAnchor>
    <xdr:from>
      <xdr:col>52</xdr:col>
      <xdr:colOff>57150</xdr:colOff>
      <xdr:row>59</xdr:row>
      <xdr:rowOff>0</xdr:rowOff>
    </xdr:from>
    <xdr:to>
      <xdr:col>94</xdr:col>
      <xdr:colOff>0</xdr:colOff>
      <xdr:row>59</xdr:row>
      <xdr:rowOff>0</xdr:rowOff>
    </xdr:to>
    <xdr:sp>
      <xdr:nvSpPr>
        <xdr:cNvPr id="15" name="Line 98"/>
        <xdr:cNvSpPr>
          <a:spLocks/>
        </xdr:cNvSpPr>
      </xdr:nvSpPr>
      <xdr:spPr>
        <a:xfrm>
          <a:off x="3524250" y="3933825"/>
          <a:ext cx="2743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6" name="Line 99"/>
        <xdr:cNvSpPr>
          <a:spLocks/>
        </xdr:cNvSpPr>
      </xdr:nvSpPr>
      <xdr:spPr>
        <a:xfrm>
          <a:off x="1533525" y="273367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0</xdr:colOff>
      <xdr:row>7</xdr:row>
      <xdr:rowOff>38100</xdr:rowOff>
    </xdr:from>
    <xdr:ext cx="266700" cy="200025"/>
    <xdr:sp>
      <xdr:nvSpPr>
        <xdr:cNvPr id="17" name="TextBox 100"/>
        <xdr:cNvSpPr txBox="1">
          <a:spLocks noChangeArrowheads="1"/>
        </xdr:cNvSpPr>
      </xdr:nvSpPr>
      <xdr:spPr>
        <a:xfrm>
          <a:off x="3600450" y="5048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58</xdr:col>
      <xdr:colOff>0</xdr:colOff>
      <xdr:row>7</xdr:row>
      <xdr:rowOff>38100</xdr:rowOff>
    </xdr:from>
    <xdr:ext cx="533400" cy="200025"/>
    <xdr:sp>
      <xdr:nvSpPr>
        <xdr:cNvPr id="18" name="TextBox 101"/>
        <xdr:cNvSpPr txBox="1">
          <a:spLocks noChangeArrowheads="1"/>
        </xdr:cNvSpPr>
      </xdr:nvSpPr>
      <xdr:spPr>
        <a:xfrm>
          <a:off x="3867150" y="50482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  <xdr:oneCellAnchor>
    <xdr:from>
      <xdr:col>42</xdr:col>
      <xdr:colOff>0</xdr:colOff>
      <xdr:row>27</xdr:row>
      <xdr:rowOff>0</xdr:rowOff>
    </xdr:from>
    <xdr:ext cx="200025" cy="200025"/>
    <xdr:sp>
      <xdr:nvSpPr>
        <xdr:cNvPr id="19" name="TextBox 102"/>
        <xdr:cNvSpPr txBox="1">
          <a:spLocks noChangeArrowheads="1"/>
        </xdr:cNvSpPr>
      </xdr:nvSpPr>
      <xdr:spPr>
        <a:xfrm>
          <a:off x="2800350" y="18002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46</xdr:col>
      <xdr:colOff>19050</xdr:colOff>
      <xdr:row>27</xdr:row>
      <xdr:rowOff>0</xdr:rowOff>
    </xdr:from>
    <xdr:ext cx="381000" cy="200025"/>
    <xdr:sp>
      <xdr:nvSpPr>
        <xdr:cNvPr id="20" name="TextBox 103"/>
        <xdr:cNvSpPr txBox="1">
          <a:spLocks noChangeArrowheads="1"/>
        </xdr:cNvSpPr>
      </xdr:nvSpPr>
      <xdr:spPr>
        <a:xfrm>
          <a:off x="3086100" y="18002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A98~1.RAM\AppData\Local\Temp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D71"/>
  <sheetViews>
    <sheetView showGridLines="0" tabSelected="1"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7.7109375" style="92" customWidth="1"/>
    <col min="2" max="2" width="4.7109375" style="92" customWidth="1"/>
    <col min="3" max="3" width="3.140625" style="92" customWidth="1"/>
    <col min="4" max="4" width="8.00390625" style="92" customWidth="1"/>
    <col min="5" max="5" width="3.28125" style="92" customWidth="1"/>
    <col min="6" max="7" width="4.28125" style="92" customWidth="1"/>
    <col min="8" max="8" width="0.5625" style="92" customWidth="1"/>
    <col min="9" max="9" width="3.7109375" style="92" customWidth="1"/>
    <col min="10" max="10" width="4.140625" style="92" customWidth="1"/>
    <col min="11" max="11" width="3.421875" style="92" customWidth="1"/>
    <col min="12" max="12" width="3.7109375" style="92" customWidth="1"/>
    <col min="13" max="13" width="0.9921875" style="92" customWidth="1"/>
    <col min="14" max="14" width="3.7109375" style="92" customWidth="1"/>
    <col min="15" max="15" width="7.7109375" style="92" customWidth="1"/>
    <col min="16" max="16" width="4.7109375" style="92" customWidth="1"/>
    <col min="17" max="17" width="3.140625" style="92" customWidth="1"/>
    <col min="18" max="18" width="8.00390625" style="92" customWidth="1"/>
    <col min="19" max="19" width="3.28125" style="92" customWidth="1"/>
    <col min="20" max="21" width="4.28125" style="92" customWidth="1"/>
    <col min="22" max="22" width="2.8515625" style="92" customWidth="1"/>
    <col min="23" max="23" width="1.57421875" style="92" customWidth="1"/>
    <col min="24" max="24" width="4.140625" style="92" customWidth="1"/>
    <col min="25" max="25" width="3.421875" style="92" customWidth="1"/>
    <col min="26" max="26" width="3.28125" style="92" customWidth="1"/>
    <col min="27" max="16384" width="11.421875" style="92" customWidth="1"/>
  </cols>
  <sheetData>
    <row r="1" spans="7:25" ht="33" customHeight="1"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93" t="s">
        <v>54</v>
      </c>
      <c r="Y1" s="290" t="s">
        <v>128</v>
      </c>
    </row>
    <row r="2" spans="5:26" ht="12.75">
      <c r="E2" s="95" t="s">
        <v>80</v>
      </c>
      <c r="F2" s="96"/>
      <c r="G2" s="96"/>
      <c r="H2" s="96"/>
      <c r="I2" s="133"/>
      <c r="J2" s="304">
        <f>IF(übertrag!Q11=TRUE,"X","")</f>
      </c>
      <c r="N2" s="387" t="s">
        <v>22</v>
      </c>
      <c r="O2" s="387"/>
      <c r="P2" s="340"/>
      <c r="Q2" s="341"/>
      <c r="R2" s="341"/>
      <c r="S2" s="341"/>
      <c r="T2" s="341"/>
      <c r="U2" s="341"/>
      <c r="V2" s="341"/>
      <c r="W2" s="341"/>
      <c r="X2" s="341"/>
      <c r="Y2" s="341"/>
      <c r="Z2" s="163"/>
    </row>
    <row r="3" spans="1:26" ht="12.75" customHeight="1">
      <c r="A3" s="95" t="s">
        <v>55</v>
      </c>
      <c r="B3" s="96"/>
      <c r="C3" s="300"/>
      <c r="E3" s="131" t="s">
        <v>91</v>
      </c>
      <c r="F3" s="132"/>
      <c r="G3" s="94"/>
      <c r="H3" s="94"/>
      <c r="I3" s="94"/>
      <c r="J3" s="302">
        <f>IF(übertrag!Q6=TRUE,"X","")</f>
      </c>
      <c r="K3" s="97"/>
      <c r="L3" s="97"/>
      <c r="M3" s="98"/>
      <c r="N3" s="130" t="s">
        <v>23</v>
      </c>
      <c r="O3" s="130"/>
      <c r="P3" s="383"/>
      <c r="Q3" s="384"/>
      <c r="R3" s="384"/>
      <c r="S3" s="306"/>
      <c r="T3" s="306"/>
      <c r="U3" s="307" t="s">
        <v>2</v>
      </c>
      <c r="V3" s="388"/>
      <c r="W3" s="388"/>
      <c r="X3" s="388"/>
      <c r="Y3" s="388"/>
      <c r="Z3" s="164"/>
    </row>
    <row r="4" spans="1:26" ht="12.75" customHeight="1">
      <c r="A4" s="99" t="s">
        <v>56</v>
      </c>
      <c r="B4" s="100"/>
      <c r="C4" s="301">
        <f>IF(übertrag!Q3=TRUE,"X","")</f>
      </c>
      <c r="E4" s="99" t="s">
        <v>92</v>
      </c>
      <c r="F4" s="101"/>
      <c r="G4" s="100"/>
      <c r="H4" s="100"/>
      <c r="I4" s="100"/>
      <c r="J4" s="301">
        <f>IF(übertrag!Q5=TRUE,"X","")</f>
      </c>
      <c r="K4" s="102"/>
      <c r="L4" s="98"/>
      <c r="M4" s="98"/>
      <c r="N4" s="386" t="s">
        <v>24</v>
      </c>
      <c r="O4" s="386"/>
      <c r="P4" s="331"/>
      <c r="Q4" s="332"/>
      <c r="R4" s="332"/>
      <c r="S4" s="332"/>
      <c r="T4" s="332"/>
      <c r="U4" s="332"/>
      <c r="V4" s="332"/>
      <c r="W4" s="332"/>
      <c r="X4" s="332"/>
      <c r="Y4" s="332"/>
      <c r="Z4" s="163"/>
    </row>
    <row r="5" spans="1:26" ht="12.75" customHeight="1">
      <c r="A5" s="99" t="s">
        <v>57</v>
      </c>
      <c r="B5" s="100"/>
      <c r="C5" s="302">
        <f>IF(übertrag!Q4=TRUE,"X","")</f>
      </c>
      <c r="E5" s="99" t="s">
        <v>93</v>
      </c>
      <c r="F5" s="101"/>
      <c r="G5" s="100"/>
      <c r="H5" s="100"/>
      <c r="I5" s="100"/>
      <c r="J5" s="301">
        <f>IF(übertrag!Q7=TRUE,"X","")</f>
      </c>
      <c r="K5" s="102"/>
      <c r="L5" s="98"/>
      <c r="M5" s="98"/>
      <c r="N5" s="389" t="s">
        <v>25</v>
      </c>
      <c r="O5" s="386"/>
      <c r="P5" s="385"/>
      <c r="Q5" s="385"/>
      <c r="R5" s="385"/>
      <c r="S5" s="306"/>
      <c r="T5" s="306"/>
      <c r="U5" s="308" t="s">
        <v>3</v>
      </c>
      <c r="V5" s="390"/>
      <c r="W5" s="390"/>
      <c r="X5" s="390"/>
      <c r="Y5" s="390"/>
      <c r="Z5" s="165"/>
    </row>
    <row r="6" spans="1:26" ht="12.75" customHeight="1">
      <c r="A6" s="103"/>
      <c r="B6" s="104"/>
      <c r="C6" s="303"/>
      <c r="E6" s="105" t="s">
        <v>94</v>
      </c>
      <c r="F6" s="106"/>
      <c r="G6" s="104"/>
      <c r="H6" s="104"/>
      <c r="I6" s="104"/>
      <c r="J6" s="305">
        <f>IF(übertrag!Q8=TRUE,"X","")</f>
      </c>
      <c r="K6" s="102"/>
      <c r="L6" s="98"/>
      <c r="M6" s="98"/>
      <c r="N6" s="386" t="s">
        <v>83</v>
      </c>
      <c r="O6" s="386"/>
      <c r="P6" s="331"/>
      <c r="Q6" s="332"/>
      <c r="R6" s="332"/>
      <c r="S6" s="332"/>
      <c r="T6" s="332"/>
      <c r="U6" s="332"/>
      <c r="V6" s="332"/>
      <c r="W6" s="332"/>
      <c r="X6" s="332"/>
      <c r="Y6" s="332"/>
      <c r="Z6" s="163"/>
    </row>
    <row r="7" spans="1:25" ht="12.75">
      <c r="A7" s="98"/>
      <c r="B7" s="98"/>
      <c r="C7" s="98"/>
      <c r="L7" s="404" t="s">
        <v>103</v>
      </c>
      <c r="M7" s="404"/>
      <c r="N7" s="404"/>
      <c r="O7" s="107"/>
      <c r="P7" s="309"/>
      <c r="Q7" s="310"/>
      <c r="R7" s="310"/>
      <c r="S7" s="310"/>
      <c r="T7" s="310"/>
      <c r="U7" s="311"/>
      <c r="V7" s="311"/>
      <c r="W7" s="311"/>
      <c r="X7" s="312" t="s">
        <v>58</v>
      </c>
      <c r="Y7" s="313">
        <f>IF(übertrag!AE25=23,"",übertrag!AE25)</f>
      </c>
    </row>
    <row r="8" spans="1:26" ht="12.75" customHeight="1">
      <c r="A8" s="108"/>
      <c r="B8" s="94"/>
      <c r="C8" s="109"/>
      <c r="D8" s="373" t="str">
        <f>'MANNSCHAFTEN+SPIELER'!O3</f>
        <v>SV Heim</v>
      </c>
      <c r="E8" s="373"/>
      <c r="F8" s="373"/>
      <c r="G8" s="373"/>
      <c r="H8" s="373"/>
      <c r="I8" s="373"/>
      <c r="J8" s="373"/>
      <c r="K8" s="373"/>
      <c r="L8" s="405"/>
      <c r="M8" s="405"/>
      <c r="N8" s="405"/>
      <c r="O8" s="108"/>
      <c r="P8" s="110"/>
      <c r="Q8" s="109"/>
      <c r="R8" s="373" t="str">
        <f>IF(übertrag!H2,VLOOKUP(übertrag!H2,Gastmannschaft,2,),"")</f>
        <v>Gast 1</v>
      </c>
      <c r="S8" s="373"/>
      <c r="T8" s="373"/>
      <c r="U8" s="373"/>
      <c r="V8" s="373"/>
      <c r="W8" s="373"/>
      <c r="X8" s="373"/>
      <c r="Y8" s="373"/>
      <c r="Z8" s="111"/>
    </row>
    <row r="9" ht="4.5" customHeight="1"/>
    <row r="10" spans="1:26" ht="9" customHeight="1">
      <c r="A10" s="112" t="s">
        <v>59</v>
      </c>
      <c r="B10" s="335" t="s">
        <v>112</v>
      </c>
      <c r="C10" s="336"/>
      <c r="D10" s="337"/>
      <c r="E10" s="172" t="s">
        <v>102</v>
      </c>
      <c r="F10" s="113" t="s">
        <v>61</v>
      </c>
      <c r="G10" s="113" t="s">
        <v>27</v>
      </c>
      <c r="H10" s="363" t="s">
        <v>74</v>
      </c>
      <c r="I10" s="337"/>
      <c r="J10" s="161" t="s">
        <v>99</v>
      </c>
      <c r="K10" s="162" t="s">
        <v>100</v>
      </c>
      <c r="L10" s="80"/>
      <c r="M10" s="80"/>
      <c r="N10" s="80"/>
      <c r="O10" s="112" t="s">
        <v>59</v>
      </c>
      <c r="P10" s="335" t="s">
        <v>112</v>
      </c>
      <c r="Q10" s="336"/>
      <c r="R10" s="337"/>
      <c r="S10" s="172" t="s">
        <v>102</v>
      </c>
      <c r="T10" s="113" t="s">
        <v>61</v>
      </c>
      <c r="U10" s="113" t="s">
        <v>27</v>
      </c>
      <c r="V10" s="363" t="s">
        <v>74</v>
      </c>
      <c r="W10" s="337"/>
      <c r="X10" s="161" t="s">
        <v>99</v>
      </c>
      <c r="Y10" s="162" t="s">
        <v>100</v>
      </c>
      <c r="Z10" s="79"/>
    </row>
    <row r="11" spans="1:25" ht="12.75" customHeight="1">
      <c r="A11" s="128">
        <f>übertrag!O16</f>
        <v>0</v>
      </c>
      <c r="B11" s="364">
        <f>übertrag!Z2</f>
        <v>0</v>
      </c>
      <c r="C11" s="365"/>
      <c r="D11" s="366"/>
      <c r="E11" s="134">
        <f>IF(Einzelergebnisse!A5=0,"",Einzelergebnisse!E5)</f>
      </c>
      <c r="F11" s="134">
        <f>IF(Einzelergebnisse!D5=0,"",Einzelergebnisse!D5)</f>
      </c>
      <c r="G11" s="134">
        <f>IF(Einzelergebnisse!C5=0,"",Einzelergebnisse!C5)</f>
      </c>
      <c r="H11" s="338">
        <f>IF(Einzelergebnisse!F5=0,"",Einzelergebnisse!F5)</f>
      </c>
      <c r="I11" s="339"/>
      <c r="J11" s="160">
        <f>IF(Einzelergebnisse!$A$5=0,"",IF(H11="",0,IF(H11=V11,0.5,IF(H11&gt;V11,1,IF(AND(H11&gt;0,V11=""),1,0)))))</f>
      </c>
      <c r="K11" s="374">
        <f>IF(Einzelergebnisse!A5=0,"",IF(H11="",0,IF(J16&amp;H16=X16&amp;V16,0.5,IF(J16&amp;H16&gt;X16&amp;V16,1,IF(J16&gt;X16,1,0)))))</f>
      </c>
      <c r="L11" s="114"/>
      <c r="M11" s="114"/>
      <c r="N11" s="115"/>
      <c r="O11" s="128">
        <f>IF(übertrag!O2="",übertrag!P2,übertrag!O2)</f>
        <v>0</v>
      </c>
      <c r="P11" s="348">
        <f>IF(übertrag!K2="",übertrag!L2,übertrag!K2)</f>
        <v>0</v>
      </c>
      <c r="Q11" s="348"/>
      <c r="R11" s="349"/>
      <c r="S11" s="134">
        <f>IF(Einzelergebnisse!H5=0,"",Einzelergebnisse!L5)</f>
      </c>
      <c r="T11" s="134">
        <f>IF(Einzelergebnisse!K5=0,"",Einzelergebnisse!K5)</f>
      </c>
      <c r="U11" s="134">
        <f>IF(Einzelergebnisse!J5=0,"",Einzelergebnisse!J5)</f>
      </c>
      <c r="V11" s="338">
        <f>IF(Einzelergebnisse!M5=0,"",Einzelergebnisse!M5)</f>
      </c>
      <c r="W11" s="339"/>
      <c r="X11" s="160">
        <f>IF(Einzelergebnisse!$H$5=0,"",IF(V11="",0,IF(V11=H11,0.5,IF(V11&gt;H11,1,IF(AND(V11&gt;0,H11=""),1,0)))))</f>
      </c>
      <c r="Y11" s="374">
        <f>IF(Einzelergebnisse!H5=0,"",IF(V11="",0,IF(X16&amp;V16=J16&amp;H16,0.5,IF(X16&amp;V16&gt;J16&amp;H16,1,IF(X16&gt;J16,1,0)))))</f>
      </c>
    </row>
    <row r="12" spans="1:25" ht="12.75" customHeight="1">
      <c r="A12" s="127">
        <f>übertrag!M16</f>
        <v>0</v>
      </c>
      <c r="B12" s="367"/>
      <c r="C12" s="368"/>
      <c r="D12" s="369"/>
      <c r="E12" s="134">
        <f>IF(Einzelergebnisse!A5=0,"",Einzelergebnisse!E6)</f>
      </c>
      <c r="F12" s="134">
        <f>IF(Einzelergebnisse!D6=0,"",Einzelergebnisse!D6)</f>
      </c>
      <c r="G12" s="134">
        <f>IF(Einzelergebnisse!C6=0,"",Einzelergebnisse!C6)</f>
      </c>
      <c r="H12" s="338">
        <f>IF(Einzelergebnisse!F6=0,"",Einzelergebnisse!F6)</f>
      </c>
      <c r="I12" s="339"/>
      <c r="J12" s="160">
        <f>IF(Einzelergebnisse!$A$5=0,"",IF(H12="",0,IF(H12=V12,0.5,IF(H12&gt;V12,1,IF(AND(H12&gt;0,V12=""),1,0)))))</f>
      </c>
      <c r="K12" s="375"/>
      <c r="L12" s="114"/>
      <c r="M12" s="114"/>
      <c r="N12" s="115"/>
      <c r="O12" s="127">
        <f>IF(übertrag!M2="",übertrag!N2,übertrag!M2)</f>
        <v>0</v>
      </c>
      <c r="P12" s="351"/>
      <c r="Q12" s="351"/>
      <c r="R12" s="352"/>
      <c r="S12" s="134">
        <f>IF(Einzelergebnisse!H5=0,"",Einzelergebnisse!L6)</f>
      </c>
      <c r="T12" s="134">
        <f>IF(Einzelergebnisse!K6=0,"",Einzelergebnisse!K6)</f>
      </c>
      <c r="U12" s="134">
        <f>IF(Einzelergebnisse!J6=0,"",Einzelergebnisse!J6)</f>
      </c>
      <c r="V12" s="338">
        <f>IF(Einzelergebnisse!M6=0,"",Einzelergebnisse!M6)</f>
      </c>
      <c r="W12" s="339"/>
      <c r="X12" s="160">
        <f>IF(Einzelergebnisse!$H$5=0,"",IF(V12="",0,IF(V12=H12,0.5,IF(V12&gt;H12,1,IF(AND(V12&gt;0,H12=""),1,0)))))</f>
      </c>
      <c r="Y12" s="375"/>
    </row>
    <row r="13" spans="1:25" ht="9" customHeight="1">
      <c r="A13" s="116" t="s">
        <v>59</v>
      </c>
      <c r="B13" s="344" t="s">
        <v>88</v>
      </c>
      <c r="C13" s="345"/>
      <c r="D13" s="346"/>
      <c r="E13" s="134"/>
      <c r="F13" s="134"/>
      <c r="G13" s="134"/>
      <c r="H13" s="393"/>
      <c r="I13" s="394"/>
      <c r="J13" s="160"/>
      <c r="K13" s="375"/>
      <c r="L13" s="114"/>
      <c r="M13" s="114"/>
      <c r="N13" s="115"/>
      <c r="O13" s="116" t="s">
        <v>59</v>
      </c>
      <c r="P13" s="344" t="s">
        <v>88</v>
      </c>
      <c r="Q13" s="345"/>
      <c r="R13" s="346"/>
      <c r="S13" s="134"/>
      <c r="T13" s="134"/>
      <c r="U13" s="134"/>
      <c r="V13" s="333"/>
      <c r="W13" s="334"/>
      <c r="X13" s="160"/>
      <c r="Y13" s="375"/>
    </row>
    <row r="14" spans="1:25" ht="12.75" customHeight="1">
      <c r="A14" s="129">
        <f>übertrag!O23</f>
        <v>0</v>
      </c>
      <c r="B14" s="364">
        <f>übertrag!Z9</f>
        <v>0</v>
      </c>
      <c r="C14" s="365"/>
      <c r="D14" s="366"/>
      <c r="E14" s="134">
        <f>IF(Einzelergebnisse!A5=0,"",Einzelergebnisse!E7)</f>
      </c>
      <c r="F14" s="134">
        <f>IF(Einzelergebnisse!D7=0,"",Einzelergebnisse!D7)</f>
      </c>
      <c r="G14" s="134">
        <f>IF(Einzelergebnisse!C7=0,"",Einzelergebnisse!C7)</f>
      </c>
      <c r="H14" s="338">
        <f>IF(Einzelergebnisse!F7=0,"",Einzelergebnisse!F7)</f>
      </c>
      <c r="I14" s="339"/>
      <c r="J14" s="160">
        <f>IF(Einzelergebnisse!$A$5=0,"",IF(H14="",0,IF(H14=V14,0.5,IF(H14&gt;V14,1,IF(AND(H14&gt;0,V14=""),1,0)))))</f>
      </c>
      <c r="K14" s="375"/>
      <c r="L14" s="114"/>
      <c r="M14" s="114"/>
      <c r="N14" s="115"/>
      <c r="O14" s="128">
        <f>IF(übertrag!O8="",übertrag!P8,übertrag!O8)</f>
        <v>0</v>
      </c>
      <c r="P14" s="348">
        <f>IF(übertrag!K8="",übertrag!L8,übertrag!K8)</f>
        <v>0</v>
      </c>
      <c r="Q14" s="348"/>
      <c r="R14" s="349"/>
      <c r="S14" s="134">
        <f>IF(Einzelergebnisse!H5=0,"",Einzelergebnisse!L7)</f>
      </c>
      <c r="T14" s="134">
        <f>IF(Einzelergebnisse!K7=0,"",Einzelergebnisse!K7)</f>
      </c>
      <c r="U14" s="134">
        <f>IF(Einzelergebnisse!J7=0,"",Einzelergebnisse!J7)</f>
      </c>
      <c r="V14" s="338">
        <f>IF(Einzelergebnisse!M7=0,"",Einzelergebnisse!M7)</f>
      </c>
      <c r="W14" s="339"/>
      <c r="X14" s="160">
        <f>IF(Einzelergebnisse!$H$5=0,"",IF(V14="",0,IF(V14=H14,0.5,IF(V14&gt;H14,1,IF(AND(V14&gt;0,H14=""),1,0)))))</f>
      </c>
      <c r="Y14" s="375"/>
    </row>
    <row r="15" spans="1:25" ht="12.75" customHeight="1">
      <c r="A15" s="135">
        <f>übertrag!M23</f>
        <v>0</v>
      </c>
      <c r="B15" s="370"/>
      <c r="C15" s="371"/>
      <c r="D15" s="372"/>
      <c r="E15" s="134">
        <f>IF(Einzelergebnisse!A5=0,"",Einzelergebnisse!E8)</f>
      </c>
      <c r="F15" s="134">
        <f>IF(Einzelergebnisse!D8=0,"",Einzelergebnisse!D8)</f>
      </c>
      <c r="G15" s="134">
        <f>IF(Einzelergebnisse!C8=0,"",Einzelergebnisse!C8)</f>
      </c>
      <c r="H15" s="395">
        <f>IF(Einzelergebnisse!F8=0,"",Einzelergebnisse!F8)</f>
      </c>
      <c r="I15" s="396"/>
      <c r="J15" s="160">
        <f>IF(Einzelergebnisse!$A$5=0,"",IF(H15="",0,IF(H15=V15,0.5,IF(H15&gt;V15,1,IF(AND(H15&gt;0,V15=""),1,0)))))</f>
      </c>
      <c r="K15" s="376"/>
      <c r="L15" s="114"/>
      <c r="M15" s="114"/>
      <c r="N15" s="115"/>
      <c r="O15" s="117">
        <f>IF(übertrag!M8="",übertrag!N8,übertrag!M8)</f>
        <v>0</v>
      </c>
      <c r="P15" s="354"/>
      <c r="Q15" s="354"/>
      <c r="R15" s="355"/>
      <c r="S15" s="134">
        <f>IF(Einzelergebnisse!H5=0,"",Einzelergebnisse!L8)</f>
      </c>
      <c r="T15" s="134">
        <f>IF(Einzelergebnisse!K8=0,"",Einzelergebnisse!K8)</f>
      </c>
      <c r="U15" s="134">
        <f>IF(Einzelergebnisse!J8=0,"",Einzelergebnisse!J8)</f>
      </c>
      <c r="V15" s="395">
        <f>IF(Einzelergebnisse!M8=0,"",Einzelergebnisse!M8)</f>
      </c>
      <c r="W15" s="396"/>
      <c r="X15" s="160">
        <f>IF(Einzelergebnisse!$H$5=0,"",IF(V15="",0,IF(V15=H15,0.5,IF(V15&gt;H15,1,IF(AND(V15&gt;0,H15=""),1,0)))))</f>
      </c>
      <c r="Y15" s="376"/>
    </row>
    <row r="16" spans="1:25" ht="12.75" customHeight="1">
      <c r="A16" s="118"/>
      <c r="B16" s="115"/>
      <c r="C16" s="115"/>
      <c r="D16" s="115"/>
      <c r="E16" s="146">
        <f>IF(Einzelergebnisse!A5=0,"",SUM(E11:E15))</f>
      </c>
      <c r="F16" s="145">
        <f>IF(Einzelergebnisse!A5=0,"",SUM(F11:F15))</f>
      </c>
      <c r="G16" s="146">
        <f>IF(Einzelergebnisse!A5=0,"",SUM(G11:G15))</f>
      </c>
      <c r="H16" s="391">
        <f>IF(Einzelergebnisse!A5=0,"",SUM(H11:H15))</f>
      </c>
      <c r="I16" s="392"/>
      <c r="J16" s="146">
        <f>IF(Einzelergebnisse!A5=0,"",SUM(J11:J12,J14:J15))</f>
      </c>
      <c r="K16" s="136"/>
      <c r="L16" s="115"/>
      <c r="M16" s="115"/>
      <c r="N16" s="115"/>
      <c r="O16" s="118"/>
      <c r="P16" s="119"/>
      <c r="Q16" s="119"/>
      <c r="R16" s="119"/>
      <c r="S16" s="146">
        <f>IF(Einzelergebnisse!H5=0,"",SUM(S11,S12,S14,S15))</f>
      </c>
      <c r="T16" s="145">
        <f>IF(Einzelergebnisse!H5=0,"",SUM(T11,T12,T14,T15))</f>
      </c>
      <c r="U16" s="146">
        <f>IF(Einzelergebnisse!H5=0,"",SUM(U11,U12,U14,U15))</f>
      </c>
      <c r="V16" s="391">
        <f>IF(Einzelergebnisse!H5=0,"",SUM(V11,V12,V14,V15))</f>
      </c>
      <c r="W16" s="392"/>
      <c r="X16" s="146">
        <f>IF(Einzelergebnisse!H5=0,"",SUM(X11:X12,X14:X15))</f>
      </c>
      <c r="Y16" s="136"/>
    </row>
    <row r="17" spans="1:25" ht="9" customHeight="1">
      <c r="A17" s="112" t="s">
        <v>59</v>
      </c>
      <c r="B17" s="335" t="s">
        <v>112</v>
      </c>
      <c r="C17" s="336"/>
      <c r="D17" s="337"/>
      <c r="E17" s="172" t="s">
        <v>102</v>
      </c>
      <c r="F17" s="113" t="s">
        <v>61</v>
      </c>
      <c r="G17" s="113" t="s">
        <v>27</v>
      </c>
      <c r="H17" s="363" t="s">
        <v>74</v>
      </c>
      <c r="I17" s="337"/>
      <c r="J17" s="161" t="s">
        <v>99</v>
      </c>
      <c r="K17" s="162" t="s">
        <v>100</v>
      </c>
      <c r="L17" s="80"/>
      <c r="M17" s="80"/>
      <c r="N17" s="119"/>
      <c r="O17" s="112" t="s">
        <v>59</v>
      </c>
      <c r="P17" s="335" t="s">
        <v>112</v>
      </c>
      <c r="Q17" s="336"/>
      <c r="R17" s="337"/>
      <c r="S17" s="172" t="s">
        <v>102</v>
      </c>
      <c r="T17" s="113" t="s">
        <v>61</v>
      </c>
      <c r="U17" s="113" t="s">
        <v>27</v>
      </c>
      <c r="V17" s="363" t="s">
        <v>74</v>
      </c>
      <c r="W17" s="337"/>
      <c r="X17" s="161" t="s">
        <v>99</v>
      </c>
      <c r="Y17" s="162" t="s">
        <v>100</v>
      </c>
    </row>
    <row r="18" spans="1:25" ht="12.75" customHeight="1">
      <c r="A18" s="128">
        <f>übertrag!O17</f>
        <v>0</v>
      </c>
      <c r="B18" s="364">
        <f>übertrag!Z3</f>
        <v>0</v>
      </c>
      <c r="C18" s="365"/>
      <c r="D18" s="366"/>
      <c r="E18" s="134">
        <f>IF(Einzelergebnisse!A13=0,"",Einzelergebnisse!E13)</f>
      </c>
      <c r="F18" s="134">
        <f>IF(Einzelergebnisse!D13=0,"",Einzelergebnisse!D13)</f>
      </c>
      <c r="G18" s="134">
        <f>IF(Einzelergebnisse!C13=0,"",Einzelergebnisse!C13)</f>
      </c>
      <c r="H18" s="338">
        <f>IF(Einzelergebnisse!F13=0,"",Einzelergebnisse!F13)</f>
      </c>
      <c r="I18" s="339"/>
      <c r="J18" s="160">
        <f>IF(Einzelergebnisse!$A$13=0,"",IF(H18="",0,IF(H18=V18,0.5,IF(H18&gt;V18,1,IF(AND(H18&gt;0,V18=""),1,0)))))</f>
      </c>
      <c r="K18" s="374">
        <f>IF(Einzelergebnisse!A13=0,"",IF(H18="",0,IF(J23&amp;H23=X23&amp;V23,0.5,IF(J23&amp;H23&gt;X23&amp;V23,1,IF(J23&gt;X23,1,0)))))</f>
      </c>
      <c r="L18" s="114"/>
      <c r="M18" s="114"/>
      <c r="N18" s="119"/>
      <c r="O18" s="128">
        <f>IF(übertrag!O3="",übertrag!P3,übertrag!O3)</f>
        <v>0</v>
      </c>
      <c r="P18" s="347">
        <f>IF(übertrag!K3="",übertrag!L3,übertrag!K3)</f>
        <v>0</v>
      </c>
      <c r="Q18" s="348"/>
      <c r="R18" s="349"/>
      <c r="S18" s="134">
        <f>IF(Einzelergebnisse!H13=0,"",Einzelergebnisse!L13)</f>
      </c>
      <c r="T18" s="134">
        <f>IF(Einzelergebnisse!K13=0,"",Einzelergebnisse!K13)</f>
      </c>
      <c r="U18" s="134">
        <f>IF(Einzelergebnisse!J13=0,"",Einzelergebnisse!J13)</f>
      </c>
      <c r="V18" s="338">
        <f>IF(Einzelergebnisse!M13=0,"",Einzelergebnisse!M13)</f>
      </c>
      <c r="W18" s="339"/>
      <c r="X18" s="160">
        <f>IF(Einzelergebnisse!$H$13=0,"",IF(V18="",0,IF(V18=H18,0.5,IF(V18&gt;H18,1,IF(AND(V18&gt;0,H18=""),1,0)))))</f>
      </c>
      <c r="Y18" s="374">
        <f>IF(Einzelergebnisse!H13=0,"",IF(V18="",0,IF(X23&amp;V23=J23&amp;H23,0.5,IF(X23&amp;V23&gt;J23&amp;H23,1,IF(X23&gt;J23,1,0)))))</f>
      </c>
    </row>
    <row r="19" spans="1:25" ht="12.75" customHeight="1">
      <c r="A19" s="120">
        <f>übertrag!M17</f>
        <v>0</v>
      </c>
      <c r="B19" s="367"/>
      <c r="C19" s="368"/>
      <c r="D19" s="369"/>
      <c r="E19" s="134">
        <f>IF(Einzelergebnisse!A13=0,"",Einzelergebnisse!E14)</f>
      </c>
      <c r="F19" s="134">
        <f>IF(Einzelergebnisse!D14=0,"",Einzelergebnisse!D14)</f>
      </c>
      <c r="G19" s="134">
        <f>IF(Einzelergebnisse!C14=0,"",Einzelergebnisse!C14)</f>
      </c>
      <c r="H19" s="338">
        <f>IF(Einzelergebnisse!F14=0,"",Einzelergebnisse!F14)</f>
      </c>
      <c r="I19" s="339"/>
      <c r="J19" s="160">
        <f>IF(Einzelergebnisse!$A$13=0,"",IF(H19="",0,IF(H19=V19,0.5,IF(H19&gt;V19,1,IF(AND(H19&gt;0,V19=""),1,0)))))</f>
      </c>
      <c r="K19" s="375"/>
      <c r="L19" s="114"/>
      <c r="M19" s="114"/>
      <c r="N19" s="119"/>
      <c r="O19" s="127">
        <f>IF(übertrag!M3="",übertrag!N3,übertrag!M3)</f>
        <v>0</v>
      </c>
      <c r="P19" s="350"/>
      <c r="Q19" s="351"/>
      <c r="R19" s="352"/>
      <c r="S19" s="134">
        <f>IF(Einzelergebnisse!H13=0,"",Einzelergebnisse!L14)</f>
      </c>
      <c r="T19" s="134">
        <f>IF(Einzelergebnisse!K14=0,"",Einzelergebnisse!K14)</f>
      </c>
      <c r="U19" s="134">
        <f>IF(Einzelergebnisse!J14=0,"",Einzelergebnisse!J14)</f>
      </c>
      <c r="V19" s="338">
        <f>IF(Einzelergebnisse!M14=0,"",Einzelergebnisse!M14)</f>
      </c>
      <c r="W19" s="339"/>
      <c r="X19" s="160">
        <f>IF(Einzelergebnisse!$H$13=0,"",IF(V19="",0,IF(V19=H19,0.5,IF(V19&gt;H19,1,IF(AND(V19&gt;0,H19=""),1,0)))))</f>
      </c>
      <c r="Y19" s="375"/>
    </row>
    <row r="20" spans="1:25" ht="9" customHeight="1">
      <c r="A20" s="116" t="s">
        <v>59</v>
      </c>
      <c r="B20" s="344" t="s">
        <v>88</v>
      </c>
      <c r="C20" s="345"/>
      <c r="D20" s="346"/>
      <c r="E20" s="134"/>
      <c r="F20" s="134"/>
      <c r="G20" s="134"/>
      <c r="H20" s="333"/>
      <c r="I20" s="334"/>
      <c r="J20" s="160"/>
      <c r="K20" s="375"/>
      <c r="L20" s="114"/>
      <c r="M20" s="114"/>
      <c r="N20" s="119"/>
      <c r="O20" s="116" t="s">
        <v>59</v>
      </c>
      <c r="P20" s="344" t="s">
        <v>88</v>
      </c>
      <c r="Q20" s="345"/>
      <c r="R20" s="346"/>
      <c r="S20" s="134"/>
      <c r="T20" s="134"/>
      <c r="U20" s="134"/>
      <c r="V20" s="333"/>
      <c r="W20" s="334"/>
      <c r="X20" s="160"/>
      <c r="Y20" s="375"/>
    </row>
    <row r="21" spans="1:25" ht="12.75" customHeight="1">
      <c r="A21" s="129">
        <f>übertrag!O24</f>
        <v>0</v>
      </c>
      <c r="B21" s="364">
        <f>übertrag!Z10</f>
        <v>0</v>
      </c>
      <c r="C21" s="365"/>
      <c r="D21" s="366"/>
      <c r="E21" s="134">
        <f>IF(Einzelergebnisse!A13=0,"",Einzelergebnisse!E15)</f>
      </c>
      <c r="F21" s="134">
        <f>IF(Einzelergebnisse!D15=0,"",Einzelergebnisse!D15)</f>
      </c>
      <c r="G21" s="134">
        <f>IF(Einzelergebnisse!C15=0,"",Einzelergebnisse!C15)</f>
      </c>
      <c r="H21" s="338">
        <f>IF(Einzelergebnisse!F15=0,"",Einzelergebnisse!F15)</f>
      </c>
      <c r="I21" s="339"/>
      <c r="J21" s="160">
        <f>IF(Einzelergebnisse!$A$13=0,"",IF(H21="",0,IF(H21=V21,0.5,IF(H21&gt;V21,1,IF(AND(H21&gt;0,V21=""),1,0)))))</f>
      </c>
      <c r="K21" s="375"/>
      <c r="L21" s="114"/>
      <c r="M21" s="114"/>
      <c r="N21" s="119"/>
      <c r="O21" s="128">
        <f>IF(übertrag!O9="",übertrag!P9,übertrag!O9)</f>
        <v>0</v>
      </c>
      <c r="P21" s="347">
        <f>IF(übertrag!K9="",übertrag!L9,übertrag!K9)</f>
        <v>0</v>
      </c>
      <c r="Q21" s="348"/>
      <c r="R21" s="349"/>
      <c r="S21" s="134">
        <f>IF(Einzelergebnisse!H13=0,"",Einzelergebnisse!L15)</f>
      </c>
      <c r="T21" s="134">
        <f>IF(Einzelergebnisse!K15=0,"",Einzelergebnisse!K15)</f>
      </c>
      <c r="U21" s="134">
        <f>IF(Einzelergebnisse!J15=0,"",Einzelergebnisse!J15)</f>
      </c>
      <c r="V21" s="338">
        <f>IF(Einzelergebnisse!M15=0,"",Einzelergebnisse!M15)</f>
      </c>
      <c r="W21" s="339"/>
      <c r="X21" s="160">
        <f>IF(Einzelergebnisse!$H$13=0,"",IF(V21="",0,IF(V21=H21,0.5,IF(V21&gt;H21,1,IF(AND(V21&gt;0,H21=""),1,0)))))</f>
      </c>
      <c r="Y21" s="375"/>
    </row>
    <row r="22" spans="1:25" ht="12.75" customHeight="1">
      <c r="A22" s="135">
        <f>übertrag!M24</f>
        <v>0</v>
      </c>
      <c r="B22" s="370"/>
      <c r="C22" s="371"/>
      <c r="D22" s="372"/>
      <c r="E22" s="134">
        <f>IF(Einzelergebnisse!A13=0,"",Einzelergebnisse!E16)</f>
      </c>
      <c r="F22" s="134">
        <f>IF(Einzelergebnisse!D16=0,"",Einzelergebnisse!D16)</f>
      </c>
      <c r="G22" s="134">
        <f>IF(Einzelergebnisse!C16=0,"",Einzelergebnisse!C16)</f>
      </c>
      <c r="H22" s="338">
        <f>IF(Einzelergebnisse!F16=0,"",Einzelergebnisse!F16)</f>
      </c>
      <c r="I22" s="339"/>
      <c r="J22" s="160">
        <f>IF(Einzelergebnisse!$A$13=0,"",IF(H22="",0,IF(H22=V22,0.5,IF(H22&gt;V22,1,IF(AND(H22&gt;0,V22=""),1,0)))))</f>
      </c>
      <c r="K22" s="376"/>
      <c r="L22" s="114"/>
      <c r="M22" s="114"/>
      <c r="N22" s="119"/>
      <c r="O22" s="117">
        <f>IF(übertrag!M9="",übertrag!N9,übertrag!M9)</f>
        <v>0</v>
      </c>
      <c r="P22" s="353"/>
      <c r="Q22" s="354"/>
      <c r="R22" s="355"/>
      <c r="S22" s="134">
        <f>IF(Einzelergebnisse!H13=0,"",Einzelergebnisse!L16)</f>
      </c>
      <c r="T22" s="134">
        <f>IF(Einzelergebnisse!K16=0,"",Einzelergebnisse!K16)</f>
      </c>
      <c r="U22" s="134">
        <f>IF(Einzelergebnisse!J16=0,"",Einzelergebnisse!J16)</f>
      </c>
      <c r="V22" s="338">
        <f>IF(Einzelergebnisse!M16=0,"",Einzelergebnisse!M16)</f>
      </c>
      <c r="W22" s="339"/>
      <c r="X22" s="160">
        <f>IF(Einzelergebnisse!$H$13=0,"",IF(V22="",0,IF(V22=H22,0.5,IF(V22&gt;H22,1,IF(AND(V22&gt;0,H22=""),1,0)))))</f>
      </c>
      <c r="Y22" s="376"/>
    </row>
    <row r="23" spans="1:25" ht="12.75" customHeight="1">
      <c r="A23" s="118"/>
      <c r="B23" s="119"/>
      <c r="C23" s="119"/>
      <c r="D23" s="119"/>
      <c r="E23" s="146">
        <f>IF(Einzelergebnisse!A13=0,"",SUM(E18:E22))</f>
      </c>
      <c r="F23" s="145">
        <f>IF(Einzelergebnisse!A13=0,"",SUM(F18:F22))</f>
      </c>
      <c r="G23" s="146">
        <f>IF(Einzelergebnisse!A13=0,"",SUM(G18:G22))</f>
      </c>
      <c r="H23" s="377">
        <f>IF(Einzelergebnisse!A13=0,"",SUM(H18:H22))</f>
      </c>
      <c r="I23" s="378"/>
      <c r="J23" s="146">
        <f>IF(Einzelergebnisse!A13=0,"",SUM(J18:J19,J21:J22))</f>
      </c>
      <c r="K23" s="136"/>
      <c r="L23" s="115"/>
      <c r="M23" s="115"/>
      <c r="N23" s="119"/>
      <c r="O23" s="118"/>
      <c r="P23" s="119"/>
      <c r="Q23" s="119"/>
      <c r="R23" s="119"/>
      <c r="S23" s="146">
        <f>IF(Einzelergebnisse!H13=0,"",SUM(S18,S19,S21,S22))</f>
      </c>
      <c r="T23" s="145">
        <f>IF(Einzelergebnisse!H13=0,"",SUM(T18,T19,T21,T22))</f>
      </c>
      <c r="U23" s="146">
        <f>IF(Einzelergebnisse!H13=0,"",SUM(U18,U19,U21,U22))</f>
      </c>
      <c r="V23" s="377">
        <f>IF(Einzelergebnisse!H13=0,"",SUM(V18,V19,V21,V22))</f>
      </c>
      <c r="W23" s="378"/>
      <c r="X23" s="146">
        <f>IF(Einzelergebnisse!H13=0,"",SUM(X18:X19,X21:X22))</f>
      </c>
      <c r="Y23" s="137"/>
    </row>
    <row r="24" spans="1:25" ht="9" customHeight="1">
      <c r="A24" s="112" t="s">
        <v>59</v>
      </c>
      <c r="B24" s="335" t="s">
        <v>112</v>
      </c>
      <c r="C24" s="336"/>
      <c r="D24" s="337"/>
      <c r="E24" s="172" t="s">
        <v>102</v>
      </c>
      <c r="F24" s="113" t="s">
        <v>61</v>
      </c>
      <c r="G24" s="113" t="s">
        <v>27</v>
      </c>
      <c r="H24" s="363" t="s">
        <v>74</v>
      </c>
      <c r="I24" s="337"/>
      <c r="J24" s="161" t="s">
        <v>99</v>
      </c>
      <c r="K24" s="162" t="s">
        <v>100</v>
      </c>
      <c r="L24" s="80"/>
      <c r="M24" s="80"/>
      <c r="N24" s="119"/>
      <c r="O24" s="112" t="s">
        <v>59</v>
      </c>
      <c r="P24" s="335" t="s">
        <v>112</v>
      </c>
      <c r="Q24" s="336"/>
      <c r="R24" s="337"/>
      <c r="S24" s="172" t="s">
        <v>102</v>
      </c>
      <c r="T24" s="113" t="s">
        <v>61</v>
      </c>
      <c r="U24" s="113" t="s">
        <v>27</v>
      </c>
      <c r="V24" s="363" t="s">
        <v>74</v>
      </c>
      <c r="W24" s="337"/>
      <c r="X24" s="161" t="s">
        <v>99</v>
      </c>
      <c r="Y24" s="162" t="s">
        <v>100</v>
      </c>
    </row>
    <row r="25" spans="1:25" ht="12.75" customHeight="1">
      <c r="A25" s="128">
        <f>übertrag!O18</f>
        <v>0</v>
      </c>
      <c r="B25" s="364">
        <f>übertrag!Z4</f>
        <v>0</v>
      </c>
      <c r="C25" s="365"/>
      <c r="D25" s="366"/>
      <c r="E25" s="134">
        <f>IF(Einzelergebnisse!A21=0,"",Einzelergebnisse!E21)</f>
      </c>
      <c r="F25" s="134">
        <f>IF(Einzelergebnisse!D21=0,"",Einzelergebnisse!D21)</f>
      </c>
      <c r="G25" s="134">
        <f>IF(Einzelergebnisse!C21=0,"",Einzelergebnisse!C21)</f>
      </c>
      <c r="H25" s="338">
        <f>IF(Einzelergebnisse!F21=0,"",Einzelergebnisse!F21)</f>
      </c>
      <c r="I25" s="339"/>
      <c r="J25" s="160">
        <f>IF(Einzelergebnisse!$A$21=0,"",IF(H25="",0,IF(H25=V25,0.5,IF(H25&gt;V25,1,IF(AND(H25&gt;0,V25=""),1,0)))))</f>
      </c>
      <c r="K25" s="374">
        <f>IF(Einzelergebnisse!A21=0,"",IF(H25="",0,IF(J30&amp;H30=X30&amp;V30,0.5,IF(J30&amp;H30&gt;X30&amp;V30,1,IF(J30&gt;X30,1,0)))))</f>
      </c>
      <c r="L25" s="114"/>
      <c r="M25" s="114"/>
      <c r="N25" s="119"/>
      <c r="O25" s="128">
        <f>IF(übertrag!O4="",übertrag!P4,übertrag!O4)</f>
        <v>0</v>
      </c>
      <c r="P25" s="347">
        <f>IF(übertrag!K4="",übertrag!L4,übertrag!K4)</f>
        <v>0</v>
      </c>
      <c r="Q25" s="348"/>
      <c r="R25" s="349"/>
      <c r="S25" s="134">
        <f>IF(Einzelergebnisse!H21=0,"",Einzelergebnisse!L21)</f>
      </c>
      <c r="T25" s="134">
        <f>IF(Einzelergebnisse!K21=0,"",Einzelergebnisse!K21)</f>
      </c>
      <c r="U25" s="134">
        <f>IF(Einzelergebnisse!J21=0,"",Einzelergebnisse!J21)</f>
      </c>
      <c r="V25" s="338">
        <f>IF(Einzelergebnisse!M21=0,"",Einzelergebnisse!M21)</f>
      </c>
      <c r="W25" s="339"/>
      <c r="X25" s="160">
        <f>IF(Einzelergebnisse!$H$21=0,"",IF(V25="",0,IF(V25=H25,0.5,IF(V25&gt;H25,1,IF(AND(V25&gt;0,H25=""),1,0)))))</f>
      </c>
      <c r="Y25" s="374">
        <f>IF(Einzelergebnisse!H21=0,"",IF(V25="",0,IF(X30&amp;V30=J30&amp;H30,0.5,IF(X30&amp;V30&gt;J30&amp;H30,1,IF(X30&gt;J30,1,0)))))</f>
      </c>
    </row>
    <row r="26" spans="1:25" ht="12.75" customHeight="1">
      <c r="A26" s="120">
        <f>übertrag!M18</f>
        <v>0</v>
      </c>
      <c r="B26" s="367"/>
      <c r="C26" s="368"/>
      <c r="D26" s="369"/>
      <c r="E26" s="134">
        <f>IF(Einzelergebnisse!A21=0,"",Einzelergebnisse!E22)</f>
      </c>
      <c r="F26" s="134">
        <f>IF(Einzelergebnisse!D22=0,"",Einzelergebnisse!D22)</f>
      </c>
      <c r="G26" s="134">
        <f>IF(Einzelergebnisse!C22=0,"",Einzelergebnisse!C22)</f>
      </c>
      <c r="H26" s="338">
        <f>IF(Einzelergebnisse!F22=0,"",Einzelergebnisse!F22)</f>
      </c>
      <c r="I26" s="339"/>
      <c r="J26" s="160">
        <f>IF(Einzelergebnisse!$A$21=0,"",IF(H26="",0,IF(H26=V26,0.5,IF(H26&gt;V26,1,IF(AND(H26&gt;0,V26=""),1,0)))))</f>
      </c>
      <c r="K26" s="375"/>
      <c r="L26" s="114"/>
      <c r="M26" s="114"/>
      <c r="N26" s="119"/>
      <c r="O26" s="127">
        <f>IF(übertrag!M4="",übertrag!N4,übertrag!M4)</f>
        <v>0</v>
      </c>
      <c r="P26" s="350"/>
      <c r="Q26" s="351"/>
      <c r="R26" s="352"/>
      <c r="S26" s="134">
        <f>IF(Einzelergebnisse!H21=0,"",Einzelergebnisse!L22)</f>
      </c>
      <c r="T26" s="134">
        <f>IF(Einzelergebnisse!K22=0,"",Einzelergebnisse!K22)</f>
      </c>
      <c r="U26" s="134">
        <f>IF(Einzelergebnisse!J22=0,"",Einzelergebnisse!J22)</f>
      </c>
      <c r="V26" s="338">
        <f>IF(Einzelergebnisse!M22=0,"",Einzelergebnisse!M22)</f>
      </c>
      <c r="W26" s="339"/>
      <c r="X26" s="160">
        <f>IF(Einzelergebnisse!$H$21=0,"",IF(V26="",0,IF(V26=H26,0.5,IF(V26&gt;H26,1,IF(AND(V26&gt;0,H26=""),1,0)))))</f>
      </c>
      <c r="Y26" s="375"/>
    </row>
    <row r="27" spans="1:25" ht="9" customHeight="1">
      <c r="A27" s="116" t="s">
        <v>59</v>
      </c>
      <c r="B27" s="344" t="s">
        <v>88</v>
      </c>
      <c r="C27" s="345"/>
      <c r="D27" s="346"/>
      <c r="E27" s="134"/>
      <c r="F27" s="134"/>
      <c r="G27" s="134"/>
      <c r="H27" s="333"/>
      <c r="I27" s="334"/>
      <c r="J27" s="160"/>
      <c r="K27" s="375"/>
      <c r="L27" s="114"/>
      <c r="M27" s="114"/>
      <c r="N27" s="119"/>
      <c r="O27" s="116" t="s">
        <v>59</v>
      </c>
      <c r="P27" s="344" t="s">
        <v>88</v>
      </c>
      <c r="Q27" s="345"/>
      <c r="R27" s="346"/>
      <c r="S27" s="134"/>
      <c r="T27" s="134"/>
      <c r="U27" s="134"/>
      <c r="V27" s="333"/>
      <c r="W27" s="334"/>
      <c r="X27" s="160"/>
      <c r="Y27" s="375"/>
    </row>
    <row r="28" spans="1:25" ht="12.75" customHeight="1">
      <c r="A28" s="129">
        <f>übertrag!O25</f>
        <v>0</v>
      </c>
      <c r="B28" s="364">
        <f>übertrag!Z11</f>
        <v>0</v>
      </c>
      <c r="C28" s="365"/>
      <c r="D28" s="366"/>
      <c r="E28" s="134">
        <f>IF(Einzelergebnisse!A21=0,"",Einzelergebnisse!E23)</f>
      </c>
      <c r="F28" s="134">
        <f>IF(Einzelergebnisse!D23=0,"",Einzelergebnisse!D23)</f>
      </c>
      <c r="G28" s="134">
        <f>IF(Einzelergebnisse!C23=0,"",Einzelergebnisse!C23)</f>
      </c>
      <c r="H28" s="338">
        <f>IF(Einzelergebnisse!F23=0,"",Einzelergebnisse!F23)</f>
      </c>
      <c r="I28" s="339"/>
      <c r="J28" s="160">
        <f>IF(Einzelergebnisse!$A$21=0,"",IF(H28="",0,IF(H28=V28,0.5,IF(H28&gt;V28,1,IF(AND(H28&gt;0,V28=""),1,0)))))</f>
      </c>
      <c r="K28" s="375"/>
      <c r="L28" s="114"/>
      <c r="M28" s="114"/>
      <c r="N28" s="119"/>
      <c r="O28" s="128">
        <f>IF(übertrag!O10="",übertrag!P10,übertrag!O10)</f>
        <v>0</v>
      </c>
      <c r="P28" s="347">
        <f>IF(übertrag!K10="",übertrag!L10,übertrag!K10)</f>
        <v>0</v>
      </c>
      <c r="Q28" s="348"/>
      <c r="R28" s="349"/>
      <c r="S28" s="134">
        <f>IF(Einzelergebnisse!H21=0,"",Einzelergebnisse!L23)</f>
      </c>
      <c r="T28" s="134">
        <f>IF(Einzelergebnisse!K23=0,"",Einzelergebnisse!K23)</f>
      </c>
      <c r="U28" s="134">
        <f>IF(Einzelergebnisse!J23=0,"",Einzelergebnisse!J23)</f>
      </c>
      <c r="V28" s="338">
        <f>IF(Einzelergebnisse!M23=0,"",Einzelergebnisse!M23)</f>
      </c>
      <c r="W28" s="339"/>
      <c r="X28" s="160">
        <f>IF(Einzelergebnisse!$H$21=0,"",IF(V28="",0,IF(V28=H28,0.5,IF(V28&gt;H28,1,IF(AND(V28&gt;0,H28=""),1,0)))))</f>
      </c>
      <c r="Y28" s="375"/>
    </row>
    <row r="29" spans="1:25" ht="12.75" customHeight="1">
      <c r="A29" s="135">
        <f>übertrag!M25</f>
        <v>0</v>
      </c>
      <c r="B29" s="370"/>
      <c r="C29" s="371"/>
      <c r="D29" s="372"/>
      <c r="E29" s="134">
        <f>IF(Einzelergebnisse!A21=0,"",Einzelergebnisse!E24)</f>
      </c>
      <c r="F29" s="134">
        <f>IF(Einzelergebnisse!D24=0,"",Einzelergebnisse!D24)</f>
      </c>
      <c r="G29" s="134">
        <f>IF(Einzelergebnisse!C24=0,"",Einzelergebnisse!C24)</f>
      </c>
      <c r="H29" s="338">
        <f>IF(Einzelergebnisse!F24=0,"",Einzelergebnisse!F24)</f>
      </c>
      <c r="I29" s="339"/>
      <c r="J29" s="160">
        <f>IF(Einzelergebnisse!$A$21=0,"",IF(H29="",0,IF(H29=V29,0.5,IF(H29&gt;V29,1,IF(AND(H29&gt;0,V29=""),1,0)))))</f>
      </c>
      <c r="K29" s="376"/>
      <c r="L29" s="114"/>
      <c r="M29" s="114"/>
      <c r="N29" s="119"/>
      <c r="O29" s="117">
        <f>IF(übertrag!M10="",übertrag!N10,übertrag!M10)</f>
        <v>0</v>
      </c>
      <c r="P29" s="353"/>
      <c r="Q29" s="354"/>
      <c r="R29" s="355"/>
      <c r="S29" s="147">
        <f>IF(Einzelergebnisse!H21=0,"",Einzelergebnisse!L24)</f>
      </c>
      <c r="T29" s="148">
        <f>IF(Einzelergebnisse!K24=0,"",Einzelergebnisse!K24)</f>
      </c>
      <c r="U29" s="134">
        <f>IF(Einzelergebnisse!J24=0,"",Einzelergebnisse!J24)</f>
      </c>
      <c r="V29" s="338">
        <f>IF(Einzelergebnisse!M24=0,"",Einzelergebnisse!M24)</f>
      </c>
      <c r="W29" s="339"/>
      <c r="X29" s="160">
        <f>IF(Einzelergebnisse!$H$21=0,"",IF(V29="",0,IF(V29=H29,0.5,IF(V29&gt;H29,1,IF(AND(V29&gt;0,H29=""),1,0)))))</f>
      </c>
      <c r="Y29" s="376"/>
    </row>
    <row r="30" spans="1:25" ht="12.75" customHeight="1">
      <c r="A30" s="118"/>
      <c r="B30" s="119"/>
      <c r="C30" s="119"/>
      <c r="D30" s="119"/>
      <c r="E30" s="146">
        <f>IF(Einzelergebnisse!A21=0,"",SUM(E25:E29))</f>
      </c>
      <c r="F30" s="145">
        <f>IF(Einzelergebnisse!A21=0,"",SUM(F25:F29))</f>
      </c>
      <c r="G30" s="146">
        <f>IF(Einzelergebnisse!A21=0,"",SUM(G25:G29))</f>
      </c>
      <c r="H30" s="377">
        <f>IF(Einzelergebnisse!A21=0,"",SUM(H25:H29))</f>
      </c>
      <c r="I30" s="378"/>
      <c r="J30" s="146">
        <f>IF(Einzelergebnisse!A21=0,"",SUM(J25:J26,J28:J29))</f>
      </c>
      <c r="K30" s="136"/>
      <c r="L30" s="115"/>
      <c r="M30" s="115"/>
      <c r="N30" s="119"/>
      <c r="O30" s="118"/>
      <c r="P30" s="119"/>
      <c r="Q30" s="119"/>
      <c r="R30" s="119"/>
      <c r="S30" s="146">
        <f>IF(Einzelergebnisse!H21=0,"",SUM(S25,S26,S28,S29))</f>
      </c>
      <c r="T30" s="145">
        <f>IF(Einzelergebnisse!H21=0,"",SUM(T25,T26,T28,T29))</f>
      </c>
      <c r="U30" s="146">
        <f>IF(Einzelergebnisse!H21=0,"",SUM(U25,U26,U28,U29))</f>
      </c>
      <c r="V30" s="377">
        <f>IF(Einzelergebnisse!H21=0,"",SUM(V25,V26,V28,V29))</f>
      </c>
      <c r="W30" s="378"/>
      <c r="X30" s="146">
        <f>IF(Einzelergebnisse!H21=0,"",SUM(X25:X26,X28:X29))</f>
      </c>
      <c r="Y30" s="136"/>
    </row>
    <row r="31" spans="1:25" ht="9" customHeight="1">
      <c r="A31" s="112" t="s">
        <v>59</v>
      </c>
      <c r="B31" s="335" t="s">
        <v>112</v>
      </c>
      <c r="C31" s="336"/>
      <c r="D31" s="337"/>
      <c r="E31" s="172" t="s">
        <v>102</v>
      </c>
      <c r="F31" s="113" t="s">
        <v>61</v>
      </c>
      <c r="G31" s="113" t="s">
        <v>27</v>
      </c>
      <c r="H31" s="363" t="s">
        <v>74</v>
      </c>
      <c r="I31" s="337"/>
      <c r="J31" s="161" t="s">
        <v>99</v>
      </c>
      <c r="K31" s="162" t="s">
        <v>100</v>
      </c>
      <c r="L31" s="80"/>
      <c r="M31" s="80"/>
      <c r="N31" s="119"/>
      <c r="O31" s="112" t="s">
        <v>59</v>
      </c>
      <c r="P31" s="335" t="s">
        <v>112</v>
      </c>
      <c r="Q31" s="336"/>
      <c r="R31" s="337"/>
      <c r="S31" s="172" t="s">
        <v>102</v>
      </c>
      <c r="T31" s="113" t="s">
        <v>61</v>
      </c>
      <c r="U31" s="113" t="s">
        <v>27</v>
      </c>
      <c r="V31" s="363" t="s">
        <v>74</v>
      </c>
      <c r="W31" s="337"/>
      <c r="X31" s="161" t="s">
        <v>101</v>
      </c>
      <c r="Y31" s="162" t="s">
        <v>100</v>
      </c>
    </row>
    <row r="32" spans="1:25" ht="12.75" customHeight="1">
      <c r="A32" s="129">
        <f>übertrag!O19</f>
        <v>0</v>
      </c>
      <c r="B32" s="364">
        <f>übertrag!Z5</f>
        <v>0</v>
      </c>
      <c r="C32" s="365"/>
      <c r="D32" s="366"/>
      <c r="E32" s="134">
        <f>IF(Einzelergebnisse!A29=0,"",Einzelergebnisse!E29)</f>
      </c>
      <c r="F32" s="134">
        <f>IF(Einzelergebnisse!D29=0,"",Einzelergebnisse!D29)</f>
      </c>
      <c r="G32" s="134">
        <f>IF(Einzelergebnisse!C29=0,"",Einzelergebnisse!C29)</f>
      </c>
      <c r="H32" s="338">
        <f>IF(Einzelergebnisse!F29=0,"",Einzelergebnisse!F29)</f>
      </c>
      <c r="I32" s="339"/>
      <c r="J32" s="160">
        <f>IF(Einzelergebnisse!$A$29=0,"",IF(H32="",0,IF(H32=V32,0.5,IF(H32&gt;V32,1,IF(AND(H32&gt;0,V32=""),1,0)))))</f>
      </c>
      <c r="K32" s="374">
        <f>IF(Einzelergebnisse!A29=0,"",IF(H32="",0,IF(J37&amp;H37=X37&amp;V37,0.5,IF(J37&amp;H37&gt;X37&amp;V37,1,IF(J37&gt;X37,1,0)))))</f>
      </c>
      <c r="L32" s="114"/>
      <c r="M32" s="114"/>
      <c r="N32" s="119"/>
      <c r="O32" s="128">
        <f>IF(übertrag!O5="",übertrag!P5,übertrag!O5)</f>
        <v>0</v>
      </c>
      <c r="P32" s="347">
        <f>IF(übertrag!K5="",übertrag!L5,übertrag!K5)</f>
        <v>0</v>
      </c>
      <c r="Q32" s="348"/>
      <c r="R32" s="349"/>
      <c r="S32" s="134">
        <f>IF(Einzelergebnisse!H29=0,"",Einzelergebnisse!L29)</f>
      </c>
      <c r="T32" s="134">
        <f>IF(Einzelergebnisse!K29=0,"",Einzelergebnisse!K29)</f>
      </c>
      <c r="U32" s="134">
        <f>IF(Einzelergebnisse!J29=0,"",Einzelergebnisse!J29)</f>
      </c>
      <c r="V32" s="338">
        <f>IF(Einzelergebnisse!M29=0,"",Einzelergebnisse!M29)</f>
      </c>
      <c r="W32" s="339"/>
      <c r="X32" s="160">
        <f>IF(Einzelergebnisse!$H$29=0,"",IF(V32="",0,IF(V32=H32,0.5,IF(V32&gt;H32,1,IF(AND(V32&gt;0,H32=""),1,0)))))</f>
      </c>
      <c r="Y32" s="374">
        <f>IF(Einzelergebnisse!H29=0,"",IF(V32="",0,IF(X37&amp;V37=J37&amp;H37,0.5,IF(X37&amp;V37&gt;J37&amp;H37,1,IF(X37&gt;J37,1,0)))))</f>
      </c>
    </row>
    <row r="33" spans="1:25" ht="12.75" customHeight="1">
      <c r="A33" s="120">
        <f>übertrag!M19</f>
        <v>0</v>
      </c>
      <c r="B33" s="367"/>
      <c r="C33" s="368"/>
      <c r="D33" s="369"/>
      <c r="E33" s="134">
        <f>IF(Einzelergebnisse!A29=0,"",Einzelergebnisse!E30)</f>
      </c>
      <c r="F33" s="134">
        <f>IF(Einzelergebnisse!D30=0,"",Einzelergebnisse!D30)</f>
      </c>
      <c r="G33" s="134">
        <f>IF(Einzelergebnisse!C30=0,"",Einzelergebnisse!C30)</f>
      </c>
      <c r="H33" s="338">
        <f>IF(Einzelergebnisse!F30=0,"",Einzelergebnisse!F30)</f>
      </c>
      <c r="I33" s="339"/>
      <c r="J33" s="160">
        <f>IF(Einzelergebnisse!$A$29=0,"",IF(H33="",0,IF(H33=V33,0.5,IF(H33&gt;V33,1,IF(AND(H33&gt;0,V33=""),1,0)))))</f>
      </c>
      <c r="K33" s="375"/>
      <c r="L33" s="114"/>
      <c r="M33" s="114"/>
      <c r="N33" s="119"/>
      <c r="O33" s="127">
        <f>IF(übertrag!M5="",übertrag!N5,übertrag!M5)</f>
        <v>0</v>
      </c>
      <c r="P33" s="350"/>
      <c r="Q33" s="351"/>
      <c r="R33" s="352"/>
      <c r="S33" s="134">
        <f>IF(Einzelergebnisse!H29=0,"",Einzelergebnisse!L30)</f>
      </c>
      <c r="T33" s="134">
        <f>IF(Einzelergebnisse!K30=0,"",Einzelergebnisse!K30)</f>
      </c>
      <c r="U33" s="134">
        <f>IF(Einzelergebnisse!J30=0,"",Einzelergebnisse!J30)</f>
      </c>
      <c r="V33" s="338">
        <f>IF(Einzelergebnisse!M30=0,"",Einzelergebnisse!M30)</f>
      </c>
      <c r="W33" s="339"/>
      <c r="X33" s="160">
        <f>IF(Einzelergebnisse!$H$29=0,"",IF(V33="",0,IF(V33=H33,0.5,IF(V33&gt;H33,1,IF(AND(V33&gt;0,H33=""),1,0)))))</f>
      </c>
      <c r="Y33" s="375"/>
    </row>
    <row r="34" spans="1:25" ht="9" customHeight="1">
      <c r="A34" s="116" t="s">
        <v>59</v>
      </c>
      <c r="B34" s="344" t="s">
        <v>88</v>
      </c>
      <c r="C34" s="345"/>
      <c r="D34" s="346"/>
      <c r="E34" s="134"/>
      <c r="F34" s="134"/>
      <c r="G34" s="134"/>
      <c r="H34" s="333"/>
      <c r="I34" s="334"/>
      <c r="J34" s="160"/>
      <c r="K34" s="375"/>
      <c r="L34" s="114"/>
      <c r="M34" s="114"/>
      <c r="N34" s="119"/>
      <c r="O34" s="116" t="s">
        <v>59</v>
      </c>
      <c r="P34" s="344" t="s">
        <v>88</v>
      </c>
      <c r="Q34" s="345"/>
      <c r="R34" s="346"/>
      <c r="S34" s="134"/>
      <c r="T34" s="134"/>
      <c r="U34" s="134"/>
      <c r="V34" s="333"/>
      <c r="W34" s="334"/>
      <c r="X34" s="160"/>
      <c r="Y34" s="375"/>
    </row>
    <row r="35" spans="1:25" ht="12.75" customHeight="1">
      <c r="A35" s="129">
        <f>übertrag!O26</f>
        <v>0</v>
      </c>
      <c r="B35" s="364">
        <f>übertrag!Z12</f>
        <v>0</v>
      </c>
      <c r="C35" s="365"/>
      <c r="D35" s="366"/>
      <c r="E35" s="134">
        <f>IF(Einzelergebnisse!A29=0,"",Einzelergebnisse!E31)</f>
      </c>
      <c r="F35" s="134">
        <f>IF(Einzelergebnisse!D31=0,"",Einzelergebnisse!D31)</f>
      </c>
      <c r="G35" s="134">
        <f>IF(Einzelergebnisse!C31=0,"",Einzelergebnisse!C31)</f>
      </c>
      <c r="H35" s="338">
        <f>IF(Einzelergebnisse!F31=0,"",Einzelergebnisse!F31)</f>
      </c>
      <c r="I35" s="339"/>
      <c r="J35" s="160">
        <f>IF(Einzelergebnisse!$A$29=0,"",IF(H35="",0,IF(H35=V35,0.5,IF(H35&gt;V35,1,IF(AND(H35&gt;0,V35=""),1,0)))))</f>
      </c>
      <c r="K35" s="375"/>
      <c r="L35" s="114"/>
      <c r="M35" s="114"/>
      <c r="N35" s="119"/>
      <c r="O35" s="128">
        <f>IF(übertrag!O11="",übertrag!P11,übertrag!O11)</f>
        <v>0</v>
      </c>
      <c r="P35" s="348">
        <f>IF(übertrag!K11="",übertrag!L11,übertrag!K11)</f>
        <v>0</v>
      </c>
      <c r="Q35" s="348"/>
      <c r="R35" s="349"/>
      <c r="S35" s="134">
        <f>IF(Einzelergebnisse!H29=0,"",Einzelergebnisse!L31)</f>
      </c>
      <c r="T35" s="134">
        <f>IF(Einzelergebnisse!K31=0,"",Einzelergebnisse!K31)</f>
      </c>
      <c r="U35" s="134">
        <f>IF(Einzelergebnisse!J31=0,"",Einzelergebnisse!J31)</f>
      </c>
      <c r="V35" s="338">
        <f>IF(Einzelergebnisse!M31=0,"",Einzelergebnisse!M31)</f>
      </c>
      <c r="W35" s="339"/>
      <c r="X35" s="160">
        <f>IF(Einzelergebnisse!$H$29=0,"",IF(V35="",0,IF(V35=H35,0.5,IF(V35&gt;H35,1,IF(AND(V35&gt;0,H35=""),1,0)))))</f>
      </c>
      <c r="Y35" s="375"/>
    </row>
    <row r="36" spans="1:25" ht="12.75" customHeight="1">
      <c r="A36" s="135">
        <f>übertrag!M26</f>
        <v>0</v>
      </c>
      <c r="B36" s="370"/>
      <c r="C36" s="371"/>
      <c r="D36" s="372"/>
      <c r="E36" s="134">
        <f>IF(Einzelergebnisse!A29=0,"",Einzelergebnisse!E32)</f>
      </c>
      <c r="F36" s="134">
        <f>IF(Einzelergebnisse!D32=0,"",Einzelergebnisse!D32)</f>
      </c>
      <c r="G36" s="134">
        <f>IF(Einzelergebnisse!C32=0,"",Einzelergebnisse!C32)</f>
      </c>
      <c r="H36" s="338">
        <f>IF(Einzelergebnisse!F32=0,"",Einzelergebnisse!F32)</f>
      </c>
      <c r="I36" s="339"/>
      <c r="J36" s="160">
        <f>IF(Einzelergebnisse!$A$29=0,"",IF(H36="",0,IF(H36=V36,0.5,IF(H36&gt;V36,1,IF(AND(H36&gt;0,V36=""),1,0)))))</f>
      </c>
      <c r="K36" s="376"/>
      <c r="L36" s="114"/>
      <c r="M36" s="114"/>
      <c r="N36" s="119"/>
      <c r="O36" s="117">
        <f>IF(übertrag!M11="",übertrag!N11,übertrag!M11)</f>
        <v>0</v>
      </c>
      <c r="P36" s="354"/>
      <c r="Q36" s="354"/>
      <c r="R36" s="355"/>
      <c r="S36" s="134">
        <f>IF(Einzelergebnisse!H29=0,"",Einzelergebnisse!L32)</f>
      </c>
      <c r="T36" s="134">
        <f>IF(Einzelergebnisse!K32=0,"",Einzelergebnisse!K32)</f>
      </c>
      <c r="U36" s="134">
        <f>IF(Einzelergebnisse!J32=0,"",Einzelergebnisse!J32)</f>
      </c>
      <c r="V36" s="338">
        <f>IF(Einzelergebnisse!M32=0,"",Einzelergebnisse!M32)</f>
      </c>
      <c r="W36" s="339"/>
      <c r="X36" s="160">
        <f>IF(Einzelergebnisse!$H$29=0,"",IF(V36="",0,IF(V36=H36,0.5,IF(V36&gt;H36,1,IF(AND(V36&gt;0,H36=""),1,0)))))</f>
      </c>
      <c r="Y36" s="376"/>
    </row>
    <row r="37" spans="1:25" ht="12.75" customHeight="1">
      <c r="A37" s="118"/>
      <c r="B37" s="119"/>
      <c r="C37" s="119"/>
      <c r="D37" s="119"/>
      <c r="E37" s="146">
        <f>IF(Einzelergebnisse!A29=0,"",SUM(E32:E36))</f>
      </c>
      <c r="F37" s="145">
        <f>IF(Einzelergebnisse!A29=0,"",SUM(F32:F36))</f>
      </c>
      <c r="G37" s="146">
        <f>IF(Einzelergebnisse!A29=0,"",SUM(G32:G36))</f>
      </c>
      <c r="H37" s="377">
        <f>IF(Einzelergebnisse!A29=0,"",SUM(H32:H36))</f>
      </c>
      <c r="I37" s="378"/>
      <c r="J37" s="146">
        <f>IF(Einzelergebnisse!A29=0,"",SUM(J32:J33,J35:J36))</f>
      </c>
      <c r="K37" s="136"/>
      <c r="L37" s="115"/>
      <c r="M37" s="115"/>
      <c r="N37" s="119"/>
      <c r="O37" s="118"/>
      <c r="P37" s="119"/>
      <c r="Q37" s="119"/>
      <c r="R37" s="119"/>
      <c r="S37" s="146">
        <f>IF(Einzelergebnisse!H29=0,"",SUM(S32,S33,S35,S36))</f>
      </c>
      <c r="T37" s="145">
        <f>IF(Einzelergebnisse!H29=0,"",SUM(T32,T33,T35,T36))</f>
      </c>
      <c r="U37" s="146">
        <f>IF(Einzelergebnisse!H29=0,"",SUM(U32,U33,U35,U36))</f>
      </c>
      <c r="V37" s="377">
        <f>IF(Einzelergebnisse!H29=0,"",SUM(V32,V33,V35,V36))</f>
      </c>
      <c r="W37" s="378"/>
      <c r="X37" s="146">
        <f>IF(Einzelergebnisse!H29=0,"",SUM(X32:X33,X35:X36))</f>
      </c>
      <c r="Y37" s="136"/>
    </row>
    <row r="38" spans="1:25" ht="9" customHeight="1">
      <c r="A38" s="112" t="s">
        <v>59</v>
      </c>
      <c r="B38" s="335" t="s">
        <v>112</v>
      </c>
      <c r="C38" s="336"/>
      <c r="D38" s="337"/>
      <c r="E38" s="172" t="s">
        <v>102</v>
      </c>
      <c r="F38" s="113" t="s">
        <v>61</v>
      </c>
      <c r="G38" s="113" t="s">
        <v>27</v>
      </c>
      <c r="H38" s="363" t="s">
        <v>74</v>
      </c>
      <c r="I38" s="337"/>
      <c r="J38" s="161" t="s">
        <v>99</v>
      </c>
      <c r="K38" s="162" t="s">
        <v>100</v>
      </c>
      <c r="L38" s="80"/>
      <c r="M38" s="80"/>
      <c r="N38" s="119"/>
      <c r="O38" s="112" t="s">
        <v>59</v>
      </c>
      <c r="P38" s="335" t="s">
        <v>112</v>
      </c>
      <c r="Q38" s="336"/>
      <c r="R38" s="337"/>
      <c r="S38" s="172" t="s">
        <v>102</v>
      </c>
      <c r="T38" s="113" t="s">
        <v>61</v>
      </c>
      <c r="U38" s="113" t="s">
        <v>27</v>
      </c>
      <c r="V38" s="363" t="s">
        <v>74</v>
      </c>
      <c r="W38" s="337"/>
      <c r="X38" s="161" t="s">
        <v>99</v>
      </c>
      <c r="Y38" s="162" t="s">
        <v>100</v>
      </c>
    </row>
    <row r="39" spans="1:25" ht="12.75" customHeight="1">
      <c r="A39" s="129">
        <f>übertrag!O20</f>
        <v>0</v>
      </c>
      <c r="B39" s="364">
        <f>übertrag!Z6</f>
        <v>0</v>
      </c>
      <c r="C39" s="365"/>
      <c r="D39" s="366"/>
      <c r="E39" s="134">
        <f>IF(Einzelergebnisse!A37=0,"",Einzelergebnisse!E37)</f>
      </c>
      <c r="F39" s="134">
        <f>IF(Einzelergebnisse!D37=0,"",Einzelergebnisse!D37)</f>
      </c>
      <c r="G39" s="134">
        <f>IF(Einzelergebnisse!C37=0,"",Einzelergebnisse!C37)</f>
      </c>
      <c r="H39" s="338">
        <f>IF(Einzelergebnisse!F37=0,"",Einzelergebnisse!F37)</f>
      </c>
      <c r="I39" s="339"/>
      <c r="J39" s="160">
        <f>IF(Einzelergebnisse!$A$37=0,"",IF(H39="",0,IF(H39=V39,0.5,IF(H39&gt;V39,1,IF(AND(H39&gt;0,V39=""),1,0)))))</f>
      </c>
      <c r="K39" s="374">
        <f>IF(Einzelergebnisse!A37=0,"",IF(H39="",0,IF(J44&amp;H44=X44&amp;V44,0.5,IF(J44&amp;H44&gt;X44&amp;V44,1,IF(J44&gt;X44,1,0)))))</f>
      </c>
      <c r="L39" s="114"/>
      <c r="M39" s="114"/>
      <c r="N39" s="119"/>
      <c r="O39" s="128">
        <f>IF(übertrag!O6="",übertrag!P6,übertrag!O6)</f>
        <v>0</v>
      </c>
      <c r="P39" s="348">
        <f>IF(übertrag!K6="",übertrag!L6,übertrag!K6)</f>
        <v>0</v>
      </c>
      <c r="Q39" s="348"/>
      <c r="R39" s="349"/>
      <c r="S39" s="134">
        <f>IF(Einzelergebnisse!H37=0,"",Einzelergebnisse!L37)</f>
      </c>
      <c r="T39" s="134">
        <f>IF(Einzelergebnisse!K37=0,"",Einzelergebnisse!K37)</f>
      </c>
      <c r="U39" s="134">
        <f>IF(Einzelergebnisse!J37=0,"",Einzelergebnisse!J37)</f>
      </c>
      <c r="V39" s="338">
        <f>IF(Einzelergebnisse!M37=0,"",Einzelergebnisse!M37)</f>
      </c>
      <c r="W39" s="339"/>
      <c r="X39" s="160">
        <f>IF(Einzelergebnisse!$H$37=0,"",IF(V39="",0,IF(V39=H39,0.5,IF(V39&gt;H39,1,IF(AND(V39&gt;0,H39=""),1,0)))))</f>
      </c>
      <c r="Y39" s="374">
        <f>IF(Einzelergebnisse!H37=0,"",IF(V39="",0,IF(X44&amp;V44=J44&amp;H44,0.5,IF(X44&amp;V44&gt;J44&amp;H44,1,IF(X44&gt;J44,1,0)))))</f>
      </c>
    </row>
    <row r="40" spans="1:25" ht="12.75" customHeight="1">
      <c r="A40" s="120">
        <f>übertrag!M20</f>
        <v>0</v>
      </c>
      <c r="B40" s="367"/>
      <c r="C40" s="368"/>
      <c r="D40" s="369"/>
      <c r="E40" s="134">
        <f>IF(Einzelergebnisse!A37=0,"",Einzelergebnisse!E38)</f>
      </c>
      <c r="F40" s="134">
        <f>IF(Einzelergebnisse!D38=0,"",Einzelergebnisse!D38)</f>
      </c>
      <c r="G40" s="134">
        <f>IF(Einzelergebnisse!C38=0,"",Einzelergebnisse!C38)</f>
      </c>
      <c r="H40" s="338">
        <f>IF(Einzelergebnisse!F38=0,"",Einzelergebnisse!F38)</f>
      </c>
      <c r="I40" s="339"/>
      <c r="J40" s="160">
        <f>IF(Einzelergebnisse!$A$37=0,"",IF(H40="",0,IF(H40=V40,0.5,IF(H40&gt;V40,1,IF(AND(H40&gt;0,V40=""),1,0)))))</f>
      </c>
      <c r="K40" s="375"/>
      <c r="L40" s="114"/>
      <c r="M40" s="114"/>
      <c r="N40" s="119"/>
      <c r="O40" s="127">
        <f>IF(übertrag!M6="",übertrag!N6,übertrag!M6)</f>
        <v>0</v>
      </c>
      <c r="P40" s="351"/>
      <c r="Q40" s="351"/>
      <c r="R40" s="352"/>
      <c r="S40" s="134">
        <f>IF(Einzelergebnisse!H37=0,"",Einzelergebnisse!L38)</f>
      </c>
      <c r="T40" s="134">
        <f>IF(Einzelergebnisse!K38=0,"",Einzelergebnisse!K38)</f>
      </c>
      <c r="U40" s="134">
        <f>IF(Einzelergebnisse!J38=0,"",Einzelergebnisse!J38)</f>
      </c>
      <c r="V40" s="338">
        <f>IF(Einzelergebnisse!M38=0,"",Einzelergebnisse!M38)</f>
      </c>
      <c r="W40" s="339"/>
      <c r="X40" s="160">
        <f>IF(Einzelergebnisse!$H$37=0,"",IF(V40="",0,IF(V40=H40,0.5,IF(V40&gt;H40,1,IF(AND(V40&gt;0,H40=""),1,0)))))</f>
      </c>
      <c r="Y40" s="375"/>
    </row>
    <row r="41" spans="1:25" ht="9" customHeight="1">
      <c r="A41" s="116" t="s">
        <v>59</v>
      </c>
      <c r="B41" s="344" t="s">
        <v>88</v>
      </c>
      <c r="C41" s="345"/>
      <c r="D41" s="346"/>
      <c r="E41" s="134"/>
      <c r="F41" s="134"/>
      <c r="G41" s="134"/>
      <c r="H41" s="333"/>
      <c r="I41" s="334"/>
      <c r="J41" s="160"/>
      <c r="K41" s="375"/>
      <c r="L41" s="114"/>
      <c r="M41" s="114"/>
      <c r="N41" s="119"/>
      <c r="O41" s="116" t="s">
        <v>59</v>
      </c>
      <c r="P41" s="344" t="s">
        <v>88</v>
      </c>
      <c r="Q41" s="345"/>
      <c r="R41" s="346"/>
      <c r="S41" s="134"/>
      <c r="T41" s="134"/>
      <c r="U41" s="134"/>
      <c r="V41" s="333"/>
      <c r="W41" s="334"/>
      <c r="X41" s="160"/>
      <c r="Y41" s="375"/>
    </row>
    <row r="42" spans="1:25" ht="12.75" customHeight="1">
      <c r="A42" s="129">
        <f>übertrag!O27</f>
        <v>0</v>
      </c>
      <c r="B42" s="364">
        <f>übertrag!Z13</f>
        <v>0</v>
      </c>
      <c r="C42" s="365"/>
      <c r="D42" s="366"/>
      <c r="E42" s="134">
        <f>IF(Einzelergebnisse!A37=0,"",Einzelergebnisse!E39)</f>
      </c>
      <c r="F42" s="134">
        <f>IF(Einzelergebnisse!D39=0,"",Einzelergebnisse!D39)</f>
      </c>
      <c r="G42" s="134">
        <f>IF(Einzelergebnisse!C39=0,"",Einzelergebnisse!C39)</f>
      </c>
      <c r="H42" s="338">
        <f>IF(Einzelergebnisse!F39=0,"",Einzelergebnisse!F39)</f>
      </c>
      <c r="I42" s="339"/>
      <c r="J42" s="160">
        <f>IF(Einzelergebnisse!$A$37=0,"",IF(H42="",0,IF(H42=V42,0.5,IF(H42&gt;V42,1,IF(AND(H42&gt;0,V42=""),1,0)))))</f>
      </c>
      <c r="K42" s="375"/>
      <c r="L42" s="114"/>
      <c r="M42" s="114"/>
      <c r="N42" s="119"/>
      <c r="O42" s="128">
        <f>IF(übertrag!O12="",übertrag!P12,übertrag!O12)</f>
        <v>0</v>
      </c>
      <c r="P42" s="348">
        <f>IF(übertrag!K12="",übertrag!L12,übertrag!K12)</f>
        <v>0</v>
      </c>
      <c r="Q42" s="348"/>
      <c r="R42" s="349"/>
      <c r="S42" s="134">
        <f>IF(Einzelergebnisse!H37=0,"",Einzelergebnisse!L39)</f>
      </c>
      <c r="T42" s="134">
        <f>IF(Einzelergebnisse!K39=0,"",Einzelergebnisse!K39)</f>
      </c>
      <c r="U42" s="134">
        <f>IF(Einzelergebnisse!J39=0,"",Einzelergebnisse!J39)</f>
      </c>
      <c r="V42" s="338">
        <f>IF(Einzelergebnisse!M39=0,"",Einzelergebnisse!M39)</f>
      </c>
      <c r="W42" s="339"/>
      <c r="X42" s="160">
        <f>IF(Einzelergebnisse!$H$37=0,"",IF(V42="",0,IF(V42=H42,0.5,IF(V42&gt;H42,1,IF(AND(V42&gt;0,H42=""),1,0)))))</f>
      </c>
      <c r="Y42" s="375"/>
    </row>
    <row r="43" spans="1:25" ht="12.75" customHeight="1">
      <c r="A43" s="135">
        <f>übertrag!M27</f>
        <v>0</v>
      </c>
      <c r="B43" s="370"/>
      <c r="C43" s="371"/>
      <c r="D43" s="372"/>
      <c r="E43" s="134">
        <f>IF(Einzelergebnisse!A37=0,"",Einzelergebnisse!E40)</f>
      </c>
      <c r="F43" s="134">
        <f>IF(Einzelergebnisse!D40=0,"",Einzelergebnisse!D40)</f>
      </c>
      <c r="G43" s="134">
        <f>IF(Einzelergebnisse!C40=0,"",Einzelergebnisse!C40)</f>
      </c>
      <c r="H43" s="338">
        <f>IF(Einzelergebnisse!F40=0,"",Einzelergebnisse!F40)</f>
      </c>
      <c r="I43" s="339"/>
      <c r="J43" s="160">
        <f>IF(Einzelergebnisse!$A$37=0,"",IF(H43="",0,IF(H43=V43,0.5,IF(H43&gt;V43,1,IF(AND(H43&gt;0,V43=""),1,0)))))</f>
      </c>
      <c r="K43" s="376"/>
      <c r="L43" s="114"/>
      <c r="M43" s="114"/>
      <c r="N43" s="119"/>
      <c r="O43" s="117">
        <f>IF(übertrag!M12="",übertrag!N12,übertrag!M12)</f>
        <v>0</v>
      </c>
      <c r="P43" s="354"/>
      <c r="Q43" s="354"/>
      <c r="R43" s="355"/>
      <c r="S43" s="134">
        <f>IF(Einzelergebnisse!H37=0,"",Einzelergebnisse!L40)</f>
      </c>
      <c r="T43" s="134">
        <f>IF(Einzelergebnisse!K40=0,"",Einzelergebnisse!K40)</f>
      </c>
      <c r="U43" s="134">
        <f>IF(Einzelergebnisse!J40=0,"",Einzelergebnisse!J40)</f>
      </c>
      <c r="V43" s="338">
        <f>IF(Einzelergebnisse!M40=0,"",Einzelergebnisse!M40)</f>
      </c>
      <c r="W43" s="339"/>
      <c r="X43" s="160">
        <f>IF(Einzelergebnisse!$H$37=0,"",IF(V43="",0,IF(V43=H43,0.5,IF(V43&gt;H43,1,IF(AND(V43&gt;0,H43=""),1,0)))))</f>
      </c>
      <c r="Y43" s="376"/>
    </row>
    <row r="44" spans="1:25" ht="12.75" customHeight="1">
      <c r="A44" s="118"/>
      <c r="B44" s="119"/>
      <c r="C44" s="119"/>
      <c r="D44" s="119"/>
      <c r="E44" s="146">
        <f>IF(Einzelergebnisse!A37=0,"",SUM(E39:E43))</f>
      </c>
      <c r="F44" s="145">
        <f>IF(Einzelergebnisse!A37=0,"",SUM(F39:F43))</f>
      </c>
      <c r="G44" s="146">
        <f>IF(Einzelergebnisse!A37=0,"",SUM(G39:G43))</f>
      </c>
      <c r="H44" s="377">
        <f>IF(Einzelergebnisse!A37=0,"",SUM(H39:H43))</f>
      </c>
      <c r="I44" s="378"/>
      <c r="J44" s="146">
        <f>IF(Einzelergebnisse!A37=0,"",SUM(J39:J40,J42:J43))</f>
      </c>
      <c r="K44" s="136"/>
      <c r="L44" s="115"/>
      <c r="M44" s="115"/>
      <c r="N44" s="119"/>
      <c r="O44" s="118"/>
      <c r="P44" s="119"/>
      <c r="Q44" s="119"/>
      <c r="R44" s="119"/>
      <c r="S44" s="146">
        <f>IF(Einzelergebnisse!H37=0,"",SUM(S39,S40,S42,S43))</f>
      </c>
      <c r="T44" s="145">
        <f>IF(Einzelergebnisse!H37=0,"",SUM(T39,T40,T42,T43))</f>
      </c>
      <c r="U44" s="146">
        <f>IF(Einzelergebnisse!H37=0,"",SUM(U39,U40,U42,U43))</f>
      </c>
      <c r="V44" s="377">
        <f>IF(Einzelergebnisse!H37=0,"",SUM(V39,V40,V42,V43))</f>
      </c>
      <c r="W44" s="378"/>
      <c r="X44" s="146">
        <f>IF(Einzelergebnisse!H37=0,"",SUM(X39:X40,X42:X43))</f>
      </c>
      <c r="Y44" s="136"/>
    </row>
    <row r="45" spans="1:25" ht="9" customHeight="1">
      <c r="A45" s="112" t="s">
        <v>59</v>
      </c>
      <c r="B45" s="335" t="s">
        <v>112</v>
      </c>
      <c r="C45" s="336"/>
      <c r="D45" s="337"/>
      <c r="E45" s="172" t="s">
        <v>102</v>
      </c>
      <c r="F45" s="113" t="s">
        <v>61</v>
      </c>
      <c r="G45" s="113" t="s">
        <v>27</v>
      </c>
      <c r="H45" s="363" t="s">
        <v>74</v>
      </c>
      <c r="I45" s="337"/>
      <c r="J45" s="161" t="s">
        <v>99</v>
      </c>
      <c r="K45" s="162" t="s">
        <v>100</v>
      </c>
      <c r="L45" s="80"/>
      <c r="M45" s="80"/>
      <c r="N45" s="119"/>
      <c r="O45" s="112" t="s">
        <v>59</v>
      </c>
      <c r="P45" s="335" t="s">
        <v>112</v>
      </c>
      <c r="Q45" s="336"/>
      <c r="R45" s="337"/>
      <c r="S45" s="172" t="s">
        <v>102</v>
      </c>
      <c r="T45" s="113" t="s">
        <v>61</v>
      </c>
      <c r="U45" s="113" t="s">
        <v>27</v>
      </c>
      <c r="V45" s="363" t="s">
        <v>74</v>
      </c>
      <c r="W45" s="337"/>
      <c r="X45" s="161" t="s">
        <v>99</v>
      </c>
      <c r="Y45" s="162" t="s">
        <v>100</v>
      </c>
    </row>
    <row r="46" spans="1:25" ht="12.75" customHeight="1">
      <c r="A46" s="129">
        <f>übertrag!O21</f>
        <v>0</v>
      </c>
      <c r="B46" s="397">
        <f>übertrag!Z7</f>
        <v>0</v>
      </c>
      <c r="C46" s="398"/>
      <c r="D46" s="399"/>
      <c r="E46" s="134">
        <f>IF(Einzelergebnisse!A45=0,"",Einzelergebnisse!E45)</f>
      </c>
      <c r="F46" s="134">
        <f>IF(Einzelergebnisse!D45=0,"",Einzelergebnisse!D45)</f>
      </c>
      <c r="G46" s="134">
        <f>IF(Einzelergebnisse!C45=0,"",Einzelergebnisse!C45)</f>
      </c>
      <c r="H46" s="338">
        <f>IF(Einzelergebnisse!F45=0,"",Einzelergebnisse!F45)</f>
      </c>
      <c r="I46" s="339"/>
      <c r="J46" s="160">
        <f>IF(Einzelergebnisse!$A$45=0,"",IF(H46="",0,IF(H46=V46,0.5,IF(H46&gt;V46,1,IF(AND(H46&gt;0,V46=""),1,0)))))</f>
      </c>
      <c r="K46" s="374">
        <f>IF(Einzelergebnisse!A45=0,"",IF(H46="",0,IF(J51&amp;H51=X51&amp;V51,0.5,IF(J51&amp;H51&gt;X51&amp;V51,1,IF(J51&gt;X51,1,0)))))</f>
      </c>
      <c r="L46" s="114"/>
      <c r="M46" s="114"/>
      <c r="N46" s="119"/>
      <c r="O46" s="128">
        <f>IF(übertrag!O7="",übertrag!P7,übertrag!O7)</f>
        <v>0</v>
      </c>
      <c r="P46" s="348">
        <f>IF(übertrag!K7="",übertrag!L7,übertrag!K7)</f>
        <v>0</v>
      </c>
      <c r="Q46" s="348"/>
      <c r="R46" s="349"/>
      <c r="S46" s="134">
        <f>IF(Einzelergebnisse!H45=0,"",Einzelergebnisse!L45)</f>
      </c>
      <c r="T46" s="134">
        <f>IF(Einzelergebnisse!K45=0,"",Einzelergebnisse!K45)</f>
      </c>
      <c r="U46" s="134">
        <f>IF(Einzelergebnisse!J45=0,"",Einzelergebnisse!J45)</f>
      </c>
      <c r="V46" s="338">
        <f>IF(Einzelergebnisse!M45=0,"",Einzelergebnisse!M45)</f>
      </c>
      <c r="W46" s="339"/>
      <c r="X46" s="160">
        <f>IF(Einzelergebnisse!$H$45=0,"",IF(V46="",0,IF(V46=H46,0.5,IF(V46&gt;H46,1,IF(AND(V46&gt;0,H46=""),1,0)))))</f>
      </c>
      <c r="Y46" s="374">
        <f>IF(Einzelergebnisse!H45=0,"",IF(V46="",0,IF(X51&amp;V51=J51&amp;H51,0.5,IF(X51&amp;V51&gt;J51&amp;H51,1,IF(X51&gt;J51,1,0)))))</f>
      </c>
    </row>
    <row r="47" spans="1:30" ht="12.75" customHeight="1">
      <c r="A47" s="120">
        <f>übertrag!M21</f>
        <v>0</v>
      </c>
      <c r="B47" s="400"/>
      <c r="C47" s="401"/>
      <c r="D47" s="402"/>
      <c r="E47" s="134">
        <f>IF(Einzelergebnisse!A45=0,"",Einzelergebnisse!E46)</f>
      </c>
      <c r="F47" s="134">
        <f>IF(Einzelergebnisse!D46=0,"",Einzelergebnisse!D46)</f>
      </c>
      <c r="G47" s="134">
        <f>IF(Einzelergebnisse!C46=0,"",Einzelergebnisse!C46)</f>
      </c>
      <c r="H47" s="338">
        <f>IF(Einzelergebnisse!F46=0,"",Einzelergebnisse!F46)</f>
      </c>
      <c r="I47" s="339"/>
      <c r="J47" s="160">
        <f>IF(Einzelergebnisse!$A$45=0,"",IF(H47="",0,IF(H47=V47,0.5,IF(H47&gt;V47,1,IF(AND(H47&gt;0,V47=""),1,0)))))</f>
      </c>
      <c r="K47" s="375"/>
      <c r="L47" s="114"/>
      <c r="M47" s="114"/>
      <c r="N47" s="119"/>
      <c r="O47" s="127">
        <f>IF(übertrag!M7="",übertrag!N7,übertrag!M7)</f>
        <v>0</v>
      </c>
      <c r="P47" s="351"/>
      <c r="Q47" s="351"/>
      <c r="R47" s="352"/>
      <c r="S47" s="134">
        <f>IF(Einzelergebnisse!H45=0,"",Einzelergebnisse!L46)</f>
      </c>
      <c r="T47" s="134">
        <f>IF(Einzelergebnisse!K46=0,"",Einzelergebnisse!K46)</f>
      </c>
      <c r="U47" s="134">
        <f>IF(Einzelergebnisse!J46=0,"",Einzelergebnisse!J46)</f>
      </c>
      <c r="V47" s="338">
        <f>IF(Einzelergebnisse!M46=0,"",Einzelergebnisse!M46)</f>
      </c>
      <c r="W47" s="339"/>
      <c r="X47" s="160">
        <f>IF(Einzelergebnisse!$H$45=0,"",IF(V47="",0,IF(V47=H47,0.5,IF(V47&gt;H47,1,IF(AND(V47&gt;0,H47=""),1,0)))))</f>
      </c>
      <c r="Y47" s="375"/>
      <c r="AD47" s="274"/>
    </row>
    <row r="48" spans="1:25" ht="9" customHeight="1">
      <c r="A48" s="116" t="s">
        <v>59</v>
      </c>
      <c r="B48" s="344" t="s">
        <v>88</v>
      </c>
      <c r="C48" s="345"/>
      <c r="D48" s="346"/>
      <c r="E48" s="134"/>
      <c r="F48" s="134"/>
      <c r="G48" s="134"/>
      <c r="H48" s="333"/>
      <c r="I48" s="334"/>
      <c r="J48" s="160"/>
      <c r="K48" s="375"/>
      <c r="L48" s="114"/>
      <c r="M48" s="114"/>
      <c r="N48" s="119"/>
      <c r="O48" s="116" t="s">
        <v>59</v>
      </c>
      <c r="P48" s="344" t="s">
        <v>88</v>
      </c>
      <c r="Q48" s="345"/>
      <c r="R48" s="346"/>
      <c r="S48" s="134"/>
      <c r="T48" s="134"/>
      <c r="U48" s="134"/>
      <c r="V48" s="333"/>
      <c r="W48" s="334"/>
      <c r="X48" s="160"/>
      <c r="Y48" s="375"/>
    </row>
    <row r="49" spans="1:25" ht="12.75" customHeight="1">
      <c r="A49" s="129">
        <f>übertrag!O28</f>
        <v>0</v>
      </c>
      <c r="B49" s="364">
        <f>übertrag!Z14</f>
        <v>0</v>
      </c>
      <c r="C49" s="365"/>
      <c r="D49" s="366"/>
      <c r="E49" s="134">
        <f>IF(Einzelergebnisse!A45=0,"",Einzelergebnisse!E47)</f>
      </c>
      <c r="F49" s="134">
        <f>IF(Einzelergebnisse!D47=0,"",Einzelergebnisse!D47)</f>
      </c>
      <c r="G49" s="134">
        <f>IF(Einzelergebnisse!C47=0,"",Einzelergebnisse!C47)</f>
      </c>
      <c r="H49" s="338">
        <f>IF(Einzelergebnisse!F47=0,"",Einzelergebnisse!F47)</f>
      </c>
      <c r="I49" s="339"/>
      <c r="J49" s="160">
        <f>IF(Einzelergebnisse!$A$45=0,"",IF(H49="",0,IF(H49=V49,0.5,IF(H49&gt;V49,1,IF(AND(H49&gt;0,V49=""),1,0)))))</f>
      </c>
      <c r="K49" s="375"/>
      <c r="L49" s="114"/>
      <c r="M49" s="114"/>
      <c r="N49" s="119"/>
      <c r="O49" s="128">
        <f>IF(übertrag!O13="",übertrag!P13,übertrag!O13)</f>
        <v>0</v>
      </c>
      <c r="P49" s="348">
        <f>IF(übertrag!K13="",übertrag!L13,übertrag!K13)</f>
        <v>0</v>
      </c>
      <c r="Q49" s="348"/>
      <c r="R49" s="349"/>
      <c r="S49" s="134">
        <f>IF(Einzelergebnisse!H45=0,"",Einzelergebnisse!L47)</f>
      </c>
      <c r="T49" s="134">
        <f>IF(Einzelergebnisse!K47=0,"",Einzelergebnisse!K47)</f>
      </c>
      <c r="U49" s="134">
        <f>IF(Einzelergebnisse!J47=0,"",Einzelergebnisse!J47)</f>
      </c>
      <c r="V49" s="338">
        <f>IF(Einzelergebnisse!M47=0,"",Einzelergebnisse!M47)</f>
      </c>
      <c r="W49" s="339"/>
      <c r="X49" s="160">
        <f>IF(Einzelergebnisse!$H$45=0,"",IF(V49="",0,IF(V49=H49,0.5,IF(V49&gt;H49,1,IF(AND(V49&gt;0,H49=""),1,0)))))</f>
      </c>
      <c r="Y49" s="375"/>
    </row>
    <row r="50" spans="1:25" ht="12.75" customHeight="1">
      <c r="A50" s="135">
        <f>übertrag!M28</f>
        <v>0</v>
      </c>
      <c r="B50" s="370"/>
      <c r="C50" s="371"/>
      <c r="D50" s="372"/>
      <c r="E50" s="134">
        <f>IF(Einzelergebnisse!A45=0,"",Einzelergebnisse!E48)</f>
      </c>
      <c r="F50" s="134">
        <f>IF(Einzelergebnisse!D48=0,"",Einzelergebnisse!D48)</f>
      </c>
      <c r="G50" s="134">
        <f>IF(Einzelergebnisse!C48=0,"",Einzelergebnisse!C48)</f>
      </c>
      <c r="H50" s="338">
        <f>IF(Einzelergebnisse!F48=0,"",Einzelergebnisse!F48)</f>
      </c>
      <c r="I50" s="339"/>
      <c r="J50" s="160">
        <f>IF(Einzelergebnisse!$A$45=0,"",IF(H50="",0,IF(H50=V50,0.5,IF(H50&gt;V50,1,IF(AND(H50&gt;0,V50=""),1,0)))))</f>
      </c>
      <c r="K50" s="376"/>
      <c r="L50" s="114"/>
      <c r="M50" s="114"/>
      <c r="N50" s="119"/>
      <c r="O50" s="117">
        <f>IF(übertrag!M13="",übertrag!N13,übertrag!M13)</f>
        <v>0</v>
      </c>
      <c r="P50" s="354"/>
      <c r="Q50" s="354"/>
      <c r="R50" s="355"/>
      <c r="S50" s="134">
        <f>IF(Einzelergebnisse!H45=0,"",Einzelergebnisse!L48)</f>
      </c>
      <c r="T50" s="134">
        <f>IF(Einzelergebnisse!K48=0,"",Einzelergebnisse!K48)</f>
      </c>
      <c r="U50" s="134">
        <f>IF(Einzelergebnisse!J48=0,"",Einzelergebnisse!J48)</f>
      </c>
      <c r="V50" s="338">
        <f>IF(Einzelergebnisse!M48=0,"",Einzelergebnisse!M48)</f>
      </c>
      <c r="W50" s="339"/>
      <c r="X50" s="160">
        <f>IF(Einzelergebnisse!$H$45=0,"",IF(V50="",0,IF(V50=H50,0.5,IF(V50&gt;H50,1,IF(AND(V50&gt;0,H50=""),1,0)))))</f>
      </c>
      <c r="Y50" s="376"/>
    </row>
    <row r="51" spans="1:25" ht="12.75" customHeight="1" thickBot="1">
      <c r="A51" s="121"/>
      <c r="B51" s="121"/>
      <c r="C51" s="121"/>
      <c r="D51" s="121"/>
      <c r="E51" s="169">
        <f>IF(Einzelergebnisse!A45=0,"",SUM(E46:E50))</f>
      </c>
      <c r="F51" s="170">
        <f>IF(Einzelergebnisse!A45=0,"",SUM(F46:F50))</f>
      </c>
      <c r="G51" s="169">
        <f>IF(Einzelergebnisse!A45=0,"",SUM(G46:G50))</f>
      </c>
      <c r="H51" s="381">
        <f>IF(Einzelergebnisse!A45=0,"",SUM(H46:H50))</f>
      </c>
      <c r="I51" s="382"/>
      <c r="J51" s="169">
        <f>IF(Einzelergebnisse!A45=0,"",SUM(J46:J47,J49:J50))</f>
      </c>
      <c r="K51" s="171"/>
      <c r="L51" s="115"/>
      <c r="M51" s="115"/>
      <c r="N51" s="119"/>
      <c r="O51" s="119"/>
      <c r="P51" s="119"/>
      <c r="Q51" s="119"/>
      <c r="R51" s="119"/>
      <c r="S51" s="169">
        <f>IF(Einzelergebnisse!H45=0,"",SUM(S46,S47,S49,S50))</f>
      </c>
      <c r="T51" s="170">
        <f>IF(Einzelergebnisse!H45=0,"",SUM(T46,T47,T49,T50))</f>
      </c>
      <c r="U51" s="169">
        <f>IF(Einzelergebnisse!H45=0,"",SUM(U46,U47,U49,U50))</f>
      </c>
      <c r="V51" s="381">
        <f>IF(Einzelergebnisse!H45=0,"",SUM(V46,V47,V49,V50))</f>
      </c>
      <c r="W51" s="382"/>
      <c r="X51" s="169">
        <f>IF(Einzelergebnisse!H45=0,"",SUM(X46:X47,X49:X50))</f>
      </c>
      <c r="Y51" s="171"/>
    </row>
    <row r="52" spans="1:26" ht="12.75" customHeight="1">
      <c r="A52" s="121"/>
      <c r="B52" s="121"/>
      <c r="C52" s="121"/>
      <c r="D52" s="140"/>
      <c r="E52" s="173" t="s">
        <v>95</v>
      </c>
      <c r="F52" s="173" t="s">
        <v>96</v>
      </c>
      <c r="G52" s="173" t="s">
        <v>97</v>
      </c>
      <c r="H52" s="380" t="s">
        <v>98</v>
      </c>
      <c r="I52" s="380"/>
      <c r="J52" s="173" t="s">
        <v>99</v>
      </c>
      <c r="K52" s="173" t="s">
        <v>100</v>
      </c>
      <c r="L52" s="142"/>
      <c r="M52" s="122"/>
      <c r="N52" s="121"/>
      <c r="O52" s="121"/>
      <c r="P52" s="121"/>
      <c r="Q52" s="121"/>
      <c r="R52" s="141"/>
      <c r="S52" s="173" t="s">
        <v>95</v>
      </c>
      <c r="T52" s="173" t="s">
        <v>96</v>
      </c>
      <c r="U52" s="173" t="s">
        <v>97</v>
      </c>
      <c r="V52" s="380" t="s">
        <v>98</v>
      </c>
      <c r="W52" s="380"/>
      <c r="X52" s="173" t="s">
        <v>99</v>
      </c>
      <c r="Y52" s="173" t="s">
        <v>100</v>
      </c>
      <c r="Z52" s="143"/>
    </row>
    <row r="53" spans="1:25" ht="14.25" customHeight="1">
      <c r="A53" s="121"/>
      <c r="B53" s="121"/>
      <c r="C53" s="121"/>
      <c r="D53" s="122"/>
      <c r="E53" s="168">
        <f>IF(Einzelergebnisse!A5=0,"",SUM(E16,E23,E30,E37,E44,E51))</f>
      </c>
      <c r="F53" s="168">
        <f>IF(Einzelergebnisse!A5=0,"",SUM(F16,F23,F30,F37,F44,F51))</f>
      </c>
      <c r="G53" s="168">
        <f>IF(Einzelergebnisse!A5=0,"",SUM(G16,G23,G30,G37,G44,G51))</f>
      </c>
      <c r="H53" s="407">
        <f>IF(Einzelergebnisse!A5=0,"",SUM(H16,H23,H30,H37,H44,H51))</f>
      </c>
      <c r="I53" s="407" t="e">
        <f>IF(Einzelergebnisse!#REF!=0,"",SUM(I16,I23,I37,I30,I44,I51))</f>
        <v>#REF!</v>
      </c>
      <c r="J53" s="168">
        <f>IF(Einzelergebnisse!A5=0,"",SUM(J16,J23,J30,J37,J44,J51))</f>
      </c>
      <c r="K53" s="168">
        <f>IF(Einzelergebnisse!A5=0,"",SUM(K11,K18,K25,K32,K39,K46))</f>
      </c>
      <c r="L53" s="406" t="s">
        <v>82</v>
      </c>
      <c r="M53" s="406"/>
      <c r="N53" s="406"/>
      <c r="O53" s="111"/>
      <c r="P53" s="121"/>
      <c r="Q53" s="121"/>
      <c r="R53" s="122"/>
      <c r="S53" s="168">
        <f>IF(Einzelergebnisse!H5=0,"",SUM(S16,S23,S30,S37,S44,S51))</f>
      </c>
      <c r="T53" s="168">
        <f>IF(Einzelergebnisse!H5=0,"",SUM(T16,T23,T30,T37,T44,T51))</f>
      </c>
      <c r="U53" s="168">
        <f>IF(Einzelergebnisse!H5=0,"",SUM(U16,U23,U30,U37,U44,U51))</f>
      </c>
      <c r="V53" s="407">
        <f>IF(Einzelergebnisse!H5=0,"",SUM(V16,V23,V30,V37,V44,V51))</f>
      </c>
      <c r="W53" s="407"/>
      <c r="X53" s="168">
        <f>IF(Einzelergebnisse!H5=0,"",SUM(X16,X23,X30,X37,X44,X51))</f>
      </c>
      <c r="Y53" s="168">
        <f>IF(Einzelergebnisse!H5=0,"",SUM(Y11,Y18,Y25,Y32,Y39,Y46))</f>
      </c>
    </row>
    <row r="54" spans="3:24" ht="13.5" customHeight="1">
      <c r="C54" s="123" t="s">
        <v>84</v>
      </c>
      <c r="D54" s="144">
        <f>IF(Einzelergebnisse!A5=0,"",SUM(H16,H23,H30,H37,H44,H51))</f>
      </c>
      <c r="E54" s="379" t="s">
        <v>81</v>
      </c>
      <c r="F54" s="379"/>
      <c r="G54" s="379"/>
      <c r="H54" s="379"/>
      <c r="I54" s="379"/>
      <c r="J54" s="144">
        <f>IF(Einzelergebnisse!A5=0,"",IF(D54=0,0,IF(D54=R54,1,IF(D54&gt;R54,2,0))))</f>
      </c>
      <c r="K54" s="107"/>
      <c r="L54" s="152">
        <f>IF(Einzelergebnisse!A5=0,"",SUM(K53,J54))</f>
      </c>
      <c r="M54" s="153" t="s">
        <v>62</v>
      </c>
      <c r="N54" s="138">
        <f>IF(Einzelergebnisse!H5=0,"",SUM(X54,Y53))</f>
      </c>
      <c r="O54" s="124"/>
      <c r="Q54" s="123" t="s">
        <v>84</v>
      </c>
      <c r="R54" s="144">
        <f>IF(Einzelergebnisse!H5=0,"",SUM(V16,V23,V30,V37,V44,V51))</f>
      </c>
      <c r="S54" s="379" t="s">
        <v>81</v>
      </c>
      <c r="T54" s="379"/>
      <c r="U54" s="379"/>
      <c r="V54" s="379"/>
      <c r="W54" s="123"/>
      <c r="X54" s="144">
        <f>IF(Einzelergebnisse!H5=0,"",IF(R54=0,0,IF(R54=D54,1,IF(R54&gt;D54,2,0))))</f>
      </c>
    </row>
    <row r="55" spans="1:25" ht="13.5" customHeight="1">
      <c r="A55" s="323">
        <f>IF(AND(C4="",L54&gt;N54),"*** Heimsieg ***",IF(AND(C4="",L54&lt;&gt;"",L54=N54),"*** Unentschieden ***",IF(C4="","",IF(L54&gt;N54,"Sieger nach Mannschaftspunkten ",IF(AND(L54=N54,J53&gt;X53),"Sieger nach Satzpunkten",IF(L55=2,"Sieger nach Sudden Victory",IF(AND(L54=N54,J53=X53,L55=1),"Sudden Victory ausspielen !","")))))))</f>
      </c>
      <c r="B55" s="324"/>
      <c r="C55" s="324"/>
      <c r="D55" s="324"/>
      <c r="E55" s="324"/>
      <c r="F55" s="324"/>
      <c r="G55" s="291"/>
      <c r="H55" s="291"/>
      <c r="I55" s="291"/>
      <c r="J55" s="291"/>
      <c r="K55" s="292" t="s">
        <v>89</v>
      </c>
      <c r="L55" s="293">
        <f>IF(G11="","",IF(AND(L54=N54,C4&lt;&gt;""),IF(J53=X53,IF(L56=N56,1,IF(L56&gt;N56,2,0)),IF(J53&gt;X53,2,0)),IF(L54=N54,1,IF(L54&gt;N54,2,0))))</f>
      </c>
      <c r="M55" s="294" t="s">
        <v>62</v>
      </c>
      <c r="N55" s="293">
        <f>IF(V11="","",IF(AND(L54=N54,C4&lt;&gt;""),IF(J53=X53,IF(L56=N56,1,IF(L56&gt;N56,0,2)),IF(J53&gt;X53,0,2)),IF(N54=L54,1,IF(N54&gt;L54,2,0))))</f>
      </c>
      <c r="O55" s="295"/>
      <c r="P55" s="291"/>
      <c r="Q55" s="323">
        <f>IF(AND(C4="",N54&gt;L54),"*** Auswärtssieg ***",IF(AND(C4="",L54&lt;&gt;"",L54=N54),"*** Unentschieden ***",IF(C4="","",IF(L54&lt;N54,"Sieger nach Mannschaftspunkten ",IF(AND(L54=N54,J53&lt;X53),"Sieger nach Satzpunkten",IF(N55=2,"Sieger nach Sudden Victory",IF(AND(L54=N54,J53=X53,L55=1),"Sudden Victory ausspielen !","")))))))</f>
      </c>
      <c r="R55" s="324"/>
      <c r="S55" s="324"/>
      <c r="T55" s="324"/>
      <c r="U55" s="324"/>
      <c r="V55" s="324"/>
      <c r="W55" s="324"/>
      <c r="X55" s="324"/>
      <c r="Y55" s="324"/>
    </row>
    <row r="56" spans="1:25" ht="18.75" customHeight="1">
      <c r="A56" s="325"/>
      <c r="B56" s="325"/>
      <c r="C56" s="325"/>
      <c r="D56" s="325"/>
      <c r="E56" s="325"/>
      <c r="F56" s="325"/>
      <c r="G56" s="296"/>
      <c r="H56" s="291"/>
      <c r="I56" s="291"/>
      <c r="J56" s="291"/>
      <c r="K56" s="297"/>
      <c r="L56" s="298"/>
      <c r="M56" s="294">
        <f>IF(AND(L54=N54,J53=X53,C4&lt;&gt;""),":","")</f>
      </c>
      <c r="N56" s="298"/>
      <c r="O56" s="299">
        <f>IF(AND(L54&lt;&gt;"",L54=N54,J53=X53,C4&lt;&gt;""),"Sudden Victory","")</f>
      </c>
      <c r="P56" s="291"/>
      <c r="Q56" s="325"/>
      <c r="R56" s="325"/>
      <c r="S56" s="325"/>
      <c r="T56" s="325"/>
      <c r="U56" s="325"/>
      <c r="V56" s="325"/>
      <c r="W56" s="325"/>
      <c r="X56" s="325"/>
      <c r="Y56" s="325"/>
    </row>
    <row r="57" spans="1:25" ht="10.5" customHeight="1">
      <c r="A57" s="282"/>
      <c r="B57" s="283" t="s">
        <v>77</v>
      </c>
      <c r="C57" s="282"/>
      <c r="D57" s="282"/>
      <c r="E57" s="282"/>
      <c r="F57" s="282"/>
      <c r="G57" s="282"/>
      <c r="H57" s="283" t="s">
        <v>63</v>
      </c>
      <c r="I57" s="314">
        <f>IF(übertrag!Q21=TRUE,"x","")</f>
      </c>
      <c r="J57" s="315" t="s">
        <v>64</v>
      </c>
      <c r="K57" s="314"/>
      <c r="L57" s="284" t="s">
        <v>65</v>
      </c>
      <c r="M57" s="285"/>
      <c r="N57" s="282"/>
      <c r="O57" s="282"/>
      <c r="P57" s="282"/>
      <c r="Q57" s="286"/>
      <c r="R57" s="283" t="s">
        <v>66</v>
      </c>
      <c r="S57" s="282"/>
      <c r="T57" s="282"/>
      <c r="U57" s="283" t="s">
        <v>67</v>
      </c>
      <c r="V57" s="314">
        <f>IF(übertrag!Q24=TRUE,"x","")</f>
      </c>
      <c r="W57" s="315" t="s">
        <v>64</v>
      </c>
      <c r="X57" s="322">
        <f>IF(übertrag!Q17=TRUE,"x","")</f>
      </c>
      <c r="Y57" s="315" t="s">
        <v>65</v>
      </c>
    </row>
    <row r="58" spans="1:25" ht="10.5" customHeight="1">
      <c r="A58" s="282"/>
      <c r="B58" s="283" t="s">
        <v>78</v>
      </c>
      <c r="C58" s="282"/>
      <c r="D58" s="282"/>
      <c r="E58" s="282"/>
      <c r="F58" s="282"/>
      <c r="G58" s="282"/>
      <c r="H58" s="283" t="s">
        <v>68</v>
      </c>
      <c r="I58" s="314">
        <f>IF(übertrag!Q22=TRUE,"x","")</f>
      </c>
      <c r="J58" s="315" t="s">
        <v>64</v>
      </c>
      <c r="K58" s="314">
        <f>IF(übertrag!Q10=TRUE,"x","")</f>
      </c>
      <c r="L58" s="284" t="s">
        <v>65</v>
      </c>
      <c r="M58" s="285"/>
      <c r="N58" s="282"/>
      <c r="O58" s="282"/>
      <c r="P58" s="282"/>
      <c r="Q58" s="286"/>
      <c r="R58" s="283" t="s">
        <v>69</v>
      </c>
      <c r="S58" s="282"/>
      <c r="T58" s="282"/>
      <c r="U58" s="283" t="s">
        <v>70</v>
      </c>
      <c r="V58" s="314">
        <f>IF(übertrag!Q25=TRUE,"x","")</f>
      </c>
      <c r="W58" s="315" t="s">
        <v>64</v>
      </c>
      <c r="X58" s="314">
        <f>IF(übertrag!Q18=TRUE,"x","")</f>
      </c>
      <c r="Y58" s="315" t="s">
        <v>65</v>
      </c>
    </row>
    <row r="59" spans="1:25" ht="10.5" customHeight="1">
      <c r="A59" s="282"/>
      <c r="B59" s="283" t="s">
        <v>79</v>
      </c>
      <c r="C59" s="282"/>
      <c r="D59" s="282"/>
      <c r="E59" s="282"/>
      <c r="F59" s="282"/>
      <c r="G59" s="282"/>
      <c r="H59" s="283" t="s">
        <v>71</v>
      </c>
      <c r="I59" s="314">
        <f>IF(übertrag!Q23=TRUE,"x","")</f>
      </c>
      <c r="J59" s="315" t="s">
        <v>64</v>
      </c>
      <c r="K59" s="314">
        <f>IF(übertrag!Q16=TRUE,"x","")</f>
      </c>
      <c r="L59" s="284" t="s">
        <v>65</v>
      </c>
      <c r="M59" s="285"/>
      <c r="N59" s="282"/>
      <c r="O59" s="282"/>
      <c r="P59" s="282"/>
      <c r="Q59" s="286"/>
      <c r="R59" s="283" t="s">
        <v>72</v>
      </c>
      <c r="S59" s="282"/>
      <c r="T59" s="282"/>
      <c r="U59" s="283" t="s">
        <v>73</v>
      </c>
      <c r="V59" s="314">
        <f>IF(übertrag!Q26=TRUE,"x","")</f>
      </c>
      <c r="W59" s="315" t="s">
        <v>64</v>
      </c>
      <c r="X59" s="314">
        <f>IF(übertrag!Q19=TRUE,"x","")</f>
      </c>
      <c r="Y59" s="315" t="s">
        <v>65</v>
      </c>
    </row>
    <row r="60" spans="1:25" ht="10.5" customHeight="1">
      <c r="A60" s="282"/>
      <c r="B60" s="282"/>
      <c r="C60" s="282"/>
      <c r="D60" s="282"/>
      <c r="E60" s="282"/>
      <c r="F60" s="282"/>
      <c r="G60" s="282"/>
      <c r="H60" s="287" t="s">
        <v>75</v>
      </c>
      <c r="I60" s="314"/>
      <c r="J60" s="315" t="s">
        <v>64</v>
      </c>
      <c r="K60" s="314">
        <f>IF(übertrag!Q28=TRUE,"x","")</f>
      </c>
      <c r="L60" s="279" t="s">
        <v>65</v>
      </c>
      <c r="M60" s="282"/>
      <c r="N60" s="282"/>
      <c r="O60" s="282"/>
      <c r="P60" s="283" t="s">
        <v>76</v>
      </c>
      <c r="Q60" s="139">
        <f>IF(übertrag!Q20=TRUE,"x","")</f>
      </c>
      <c r="R60" s="282"/>
      <c r="S60" s="282"/>
      <c r="T60" s="282"/>
      <c r="U60" s="287" t="s">
        <v>75</v>
      </c>
      <c r="V60" s="314"/>
      <c r="W60" s="315" t="s">
        <v>64</v>
      </c>
      <c r="X60" s="314">
        <f>IF(übertrag!Q30=TRUE,"x","")</f>
      </c>
      <c r="Y60" s="315" t="s">
        <v>65</v>
      </c>
    </row>
    <row r="61" spans="1:26" ht="10.5" customHeight="1">
      <c r="A61" s="282"/>
      <c r="B61" s="281" t="s">
        <v>123</v>
      </c>
      <c r="C61" s="288"/>
      <c r="D61" s="288"/>
      <c r="E61" s="288"/>
      <c r="F61" s="288"/>
      <c r="G61" s="282"/>
      <c r="H61" s="281" t="s">
        <v>117</v>
      </c>
      <c r="I61" s="314">
        <f>IF(übertrag!Q50=TRUE,"x","")</f>
      </c>
      <c r="J61" s="316" t="s">
        <v>15</v>
      </c>
      <c r="K61" s="314">
        <f>IF(übertrag!Q51=TRUE,"x","")</f>
      </c>
      <c r="L61" s="279" t="s">
        <v>113</v>
      </c>
      <c r="M61" s="288"/>
      <c r="N61" s="288"/>
      <c r="O61" s="288"/>
      <c r="P61" s="288"/>
      <c r="Q61" s="288"/>
      <c r="R61" s="289"/>
      <c r="S61" s="288"/>
      <c r="T61" s="288"/>
      <c r="U61" s="281" t="s">
        <v>120</v>
      </c>
      <c r="V61" s="314">
        <f>IF(übertrag!Q54=TRUE,"x","")</f>
      </c>
      <c r="W61" s="315" t="s">
        <v>64</v>
      </c>
      <c r="X61" s="314">
        <f>IF(übertrag!Q55=TRUE,"x","")</f>
      </c>
      <c r="Y61" s="317" t="s">
        <v>65</v>
      </c>
      <c r="Z61" s="166"/>
    </row>
    <row r="62" spans="1:26" ht="10.5" customHeight="1">
      <c r="A62" s="282"/>
      <c r="B62" s="281"/>
      <c r="C62" s="280"/>
      <c r="D62" s="280"/>
      <c r="E62" s="280"/>
      <c r="F62" s="280"/>
      <c r="G62" s="282"/>
      <c r="H62" s="281" t="s">
        <v>124</v>
      </c>
      <c r="I62" s="314">
        <f>IF(übertrag!Q52=TRUE,"x","")</f>
      </c>
      <c r="J62" s="315" t="s">
        <v>64</v>
      </c>
      <c r="K62" s="314">
        <f>IF(übertrag!Q53=TRUE,"x","")</f>
      </c>
      <c r="L62" s="279" t="s">
        <v>65</v>
      </c>
      <c r="M62" s="280"/>
      <c r="N62" s="280"/>
      <c r="O62" s="280"/>
      <c r="P62" s="280"/>
      <c r="Q62" s="280"/>
      <c r="R62" s="289"/>
      <c r="S62" s="280"/>
      <c r="T62" s="280"/>
      <c r="U62" s="281" t="s">
        <v>121</v>
      </c>
      <c r="V62" s="314">
        <f>IF(übertrag!Q56=TRUE,"x","")</f>
      </c>
      <c r="W62" s="315" t="s">
        <v>64</v>
      </c>
      <c r="X62" s="314">
        <f>IF(übertrag!Q57=TRUE,"x","")</f>
      </c>
      <c r="Y62" s="318" t="s">
        <v>65</v>
      </c>
      <c r="Z62" s="166"/>
    </row>
    <row r="63" spans="1:26" ht="10.5" customHeight="1">
      <c r="A63" s="282"/>
      <c r="B63" s="281" t="s">
        <v>119</v>
      </c>
      <c r="C63" s="280"/>
      <c r="D63" s="280"/>
      <c r="E63" s="280"/>
      <c r="F63" s="280"/>
      <c r="G63" s="282"/>
      <c r="H63" s="281" t="s">
        <v>118</v>
      </c>
      <c r="I63" s="326"/>
      <c r="J63" s="327"/>
      <c r="K63" s="328"/>
      <c r="L63" s="279"/>
      <c r="M63" s="280"/>
      <c r="N63" s="280"/>
      <c r="O63" s="280"/>
      <c r="P63" s="280"/>
      <c r="Q63" s="281" t="s">
        <v>122</v>
      </c>
      <c r="R63" s="281" t="s">
        <v>116</v>
      </c>
      <c r="S63" s="321">
        <f>IF(übertrag!Q58=TRUE,"x","")</f>
      </c>
      <c r="T63" s="280"/>
      <c r="U63" s="281" t="s">
        <v>115</v>
      </c>
      <c r="V63" s="314">
        <f>IF(übertrag!Q59=TRUE,"x","")</f>
      </c>
      <c r="W63" s="319"/>
      <c r="X63" s="320" t="s">
        <v>114</v>
      </c>
      <c r="Y63" s="314">
        <f>IF(übertrag!Q60=TRUE,"x","")</f>
      </c>
      <c r="Z63" s="166"/>
    </row>
    <row r="64" spans="2:26" ht="10.5" customHeight="1">
      <c r="B64" s="274"/>
      <c r="C64" s="275"/>
      <c r="D64" s="275"/>
      <c r="E64" s="275"/>
      <c r="F64" s="275"/>
      <c r="G64" s="274"/>
      <c r="H64" s="276"/>
      <c r="I64" s="278"/>
      <c r="J64" s="277"/>
      <c r="K64" s="278"/>
      <c r="L64" s="277"/>
      <c r="M64" s="275"/>
      <c r="N64" s="275"/>
      <c r="Z64" s="166"/>
    </row>
    <row r="65" spans="2:26" ht="13.5" customHeight="1">
      <c r="B65" s="125" t="s">
        <v>85</v>
      </c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330"/>
      <c r="X65" s="330"/>
      <c r="Y65" s="330"/>
      <c r="Z65" s="166"/>
    </row>
    <row r="66" spans="1:26" ht="13.5" customHeight="1">
      <c r="A66" s="329"/>
      <c r="B66" s="329"/>
      <c r="C66" s="329"/>
      <c r="D66" s="329"/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29"/>
      <c r="Z66" s="166"/>
    </row>
    <row r="67" spans="1:26" ht="13.5" customHeight="1">
      <c r="A67" s="342"/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166"/>
    </row>
    <row r="68" spans="1:26" ht="18" customHeight="1">
      <c r="A68" s="101"/>
      <c r="B68" s="126" t="s">
        <v>41</v>
      </c>
      <c r="C68" s="359"/>
      <c r="D68" s="359"/>
      <c r="E68" s="359"/>
      <c r="F68" s="359"/>
      <c r="G68" s="100"/>
      <c r="H68" s="100"/>
      <c r="I68" s="100"/>
      <c r="J68" s="100"/>
      <c r="K68" s="126" t="s">
        <v>86</v>
      </c>
      <c r="L68" s="361"/>
      <c r="M68" s="361"/>
      <c r="N68" s="361"/>
      <c r="O68" s="361"/>
      <c r="P68" s="361"/>
      <c r="Q68" s="100"/>
      <c r="R68" s="101"/>
      <c r="S68" s="126" t="s">
        <v>4</v>
      </c>
      <c r="T68" s="359"/>
      <c r="U68" s="359"/>
      <c r="V68" s="359"/>
      <c r="W68" s="359"/>
      <c r="X68" s="359"/>
      <c r="Y68" s="359"/>
      <c r="Z68" s="167"/>
    </row>
    <row r="69" spans="3:26" ht="15.75" customHeight="1">
      <c r="C69" s="358"/>
      <c r="D69" s="358"/>
      <c r="E69" s="358"/>
      <c r="F69" s="358"/>
      <c r="G69" s="360"/>
      <c r="H69" s="360"/>
      <c r="I69" s="360"/>
      <c r="J69" s="360"/>
      <c r="K69" s="360"/>
      <c r="L69" s="362"/>
      <c r="M69" s="362"/>
      <c r="N69" s="362"/>
      <c r="O69" s="362"/>
      <c r="P69" s="362"/>
      <c r="T69" s="356"/>
      <c r="U69" s="356"/>
      <c r="V69" s="356"/>
      <c r="W69" s="356"/>
      <c r="X69" s="356"/>
      <c r="Y69" s="356"/>
      <c r="Z69" s="357"/>
    </row>
    <row r="70" spans="10:24" ht="12.75">
      <c r="J70" s="159"/>
      <c r="X70" s="159"/>
    </row>
    <row r="71" ht="12.75">
      <c r="E71" s="159"/>
    </row>
  </sheetData>
  <sheetProtection password="C6D7" sheet="1"/>
  <mergeCells count="180">
    <mergeCell ref="L7:N7"/>
    <mergeCell ref="L8:N8"/>
    <mergeCell ref="L53:N53"/>
    <mergeCell ref="H52:I52"/>
    <mergeCell ref="H53:I53"/>
    <mergeCell ref="V53:W53"/>
    <mergeCell ref="V43:W43"/>
    <mergeCell ref="V36:W36"/>
    <mergeCell ref="V37:W37"/>
    <mergeCell ref="V45:W45"/>
    <mergeCell ref="G1:Q1"/>
    <mergeCell ref="H30:I30"/>
    <mergeCell ref="H51:I51"/>
    <mergeCell ref="H36:I36"/>
    <mergeCell ref="H37:I37"/>
    <mergeCell ref="H40:I40"/>
    <mergeCell ref="H31:I31"/>
    <mergeCell ref="H44:I44"/>
    <mergeCell ref="H33:I33"/>
    <mergeCell ref="H34:I34"/>
    <mergeCell ref="H46:I46"/>
    <mergeCell ref="H47:I47"/>
    <mergeCell ref="H39:I39"/>
    <mergeCell ref="V38:W38"/>
    <mergeCell ref="V40:W40"/>
    <mergeCell ref="V39:W39"/>
    <mergeCell ref="V41:W41"/>
    <mergeCell ref="V42:W42"/>
    <mergeCell ref="H38:I38"/>
    <mergeCell ref="V31:W31"/>
    <mergeCell ref="K25:K29"/>
    <mergeCell ref="V32:W32"/>
    <mergeCell ref="V21:W21"/>
    <mergeCell ref="V22:W22"/>
    <mergeCell ref="V23:W23"/>
    <mergeCell ref="V24:W24"/>
    <mergeCell ref="V28:W28"/>
    <mergeCell ref="V29:W29"/>
    <mergeCell ref="V30:W30"/>
    <mergeCell ref="V14:W14"/>
    <mergeCell ref="V15:W15"/>
    <mergeCell ref="V16:W16"/>
    <mergeCell ref="V25:W25"/>
    <mergeCell ref="V26:W26"/>
    <mergeCell ref="V27:W27"/>
    <mergeCell ref="B41:D41"/>
    <mergeCell ref="V10:W10"/>
    <mergeCell ref="V13:W13"/>
    <mergeCell ref="H11:I11"/>
    <mergeCell ref="H12:I12"/>
    <mergeCell ref="H14:I14"/>
    <mergeCell ref="V17:W17"/>
    <mergeCell ref="P13:R13"/>
    <mergeCell ref="P11:R12"/>
    <mergeCell ref="P14:R15"/>
    <mergeCell ref="B35:D36"/>
    <mergeCell ref="B31:D31"/>
    <mergeCell ref="B17:D17"/>
    <mergeCell ref="B32:D33"/>
    <mergeCell ref="B42:D43"/>
    <mergeCell ref="B46:D47"/>
    <mergeCell ref="B34:D34"/>
    <mergeCell ref="B45:D45"/>
    <mergeCell ref="B38:D38"/>
    <mergeCell ref="B39:D40"/>
    <mergeCell ref="Y18:Y22"/>
    <mergeCell ref="B13:D13"/>
    <mergeCell ref="H16:I16"/>
    <mergeCell ref="H18:I18"/>
    <mergeCell ref="H19:I19"/>
    <mergeCell ref="H13:I13"/>
    <mergeCell ref="H17:I17"/>
    <mergeCell ref="H15:I15"/>
    <mergeCell ref="B18:D19"/>
    <mergeCell ref="V20:W20"/>
    <mergeCell ref="P3:R3"/>
    <mergeCell ref="P5:R5"/>
    <mergeCell ref="N6:O6"/>
    <mergeCell ref="N2:O2"/>
    <mergeCell ref="V3:Y3"/>
    <mergeCell ref="R8:Y8"/>
    <mergeCell ref="N4:O4"/>
    <mergeCell ref="N5:O5"/>
    <mergeCell ref="P4:Y4"/>
    <mergeCell ref="V5:Y5"/>
    <mergeCell ref="Y11:Y15"/>
    <mergeCell ref="P10:R10"/>
    <mergeCell ref="V11:W11"/>
    <mergeCell ref="P17:R17"/>
    <mergeCell ref="V12:W12"/>
    <mergeCell ref="Y25:Y29"/>
    <mergeCell ref="P28:R29"/>
    <mergeCell ref="P27:R27"/>
    <mergeCell ref="V18:W18"/>
    <mergeCell ref="V19:W19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46:Y50"/>
    <mergeCell ref="K46:K50"/>
    <mergeCell ref="P46:R47"/>
    <mergeCell ref="V49:W49"/>
    <mergeCell ref="V50:W50"/>
    <mergeCell ref="V48:W48"/>
    <mergeCell ref="V47:W47"/>
    <mergeCell ref="V46:W46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H35:I35"/>
    <mergeCell ref="B21:D22"/>
    <mergeCell ref="B10:D10"/>
    <mergeCell ref="H23:I23"/>
    <mergeCell ref="B48:D48"/>
    <mergeCell ref="P48:R48"/>
    <mergeCell ref="B49:D50"/>
    <mergeCell ref="P49:R50"/>
    <mergeCell ref="H49:I49"/>
    <mergeCell ref="H48:I48"/>
    <mergeCell ref="H50:I50"/>
    <mergeCell ref="B24:D24"/>
    <mergeCell ref="B25:D26"/>
    <mergeCell ref="H21:I21"/>
    <mergeCell ref="H22:I22"/>
    <mergeCell ref="D8:K8"/>
    <mergeCell ref="H10:I10"/>
    <mergeCell ref="H20:I20"/>
    <mergeCell ref="H24:I24"/>
    <mergeCell ref="K18:K22"/>
    <mergeCell ref="K11:K15"/>
    <mergeCell ref="H32:I32"/>
    <mergeCell ref="H41:I41"/>
    <mergeCell ref="H42:I42"/>
    <mergeCell ref="H45:I45"/>
    <mergeCell ref="B27:D27"/>
    <mergeCell ref="B11:D12"/>
    <mergeCell ref="B28:D29"/>
    <mergeCell ref="H25:I25"/>
    <mergeCell ref="B14:D15"/>
    <mergeCell ref="B20:D20"/>
    <mergeCell ref="T69:Z69"/>
    <mergeCell ref="C69:F69"/>
    <mergeCell ref="C68:F68"/>
    <mergeCell ref="G69:K69"/>
    <mergeCell ref="L68:P68"/>
    <mergeCell ref="T68:Y68"/>
    <mergeCell ref="L69:P69"/>
    <mergeCell ref="P2:Y2"/>
    <mergeCell ref="A67:Y67"/>
    <mergeCell ref="P20:R20"/>
    <mergeCell ref="P18:R19"/>
    <mergeCell ref="P25:R26"/>
    <mergeCell ref="P24:R24"/>
    <mergeCell ref="P21:R22"/>
    <mergeCell ref="H26:I26"/>
    <mergeCell ref="H29:I29"/>
    <mergeCell ref="H28:I28"/>
    <mergeCell ref="A55:F56"/>
    <mergeCell ref="Q55:Y56"/>
    <mergeCell ref="I63:K63"/>
    <mergeCell ref="A66:Y66"/>
    <mergeCell ref="C65:Y65"/>
    <mergeCell ref="P6:Y6"/>
    <mergeCell ref="H27:I27"/>
    <mergeCell ref="P31:R31"/>
    <mergeCell ref="P45:R45"/>
    <mergeCell ref="H43:I43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41" dxfId="0" operator="equal" stopIfTrue="1">
      <formula>0</formula>
    </cfRule>
  </conditionalFormatting>
  <conditionalFormatting sqref="A55">
    <cfRule type="expression" priority="40" dxfId="54" stopIfTrue="1">
      <formula>AND($L$54=$N$54,$J$53=$X$53,$C$4&lt;&gt;"",$L$56=$N$56)</formula>
    </cfRule>
  </conditionalFormatting>
  <conditionalFormatting sqref="Q55">
    <cfRule type="expression" priority="39" dxfId="54" stopIfTrue="1">
      <formula>AND($L$54=$N$54,$J$53=$X$53,$C$4&lt;&gt;"",$L$56=$N$56)</formula>
    </cfRule>
  </conditionalFormatting>
  <conditionalFormatting sqref="L56 N56">
    <cfRule type="expression" priority="37" dxfId="57" stopIfTrue="1">
      <formula>AND($L$54=$N$54,$J$53=$X$53,$C$4&lt;&gt;"",$L$54&lt;&gt;"",$L$56=$N$56)</formula>
    </cfRule>
    <cfRule type="expression" priority="38" dxfId="58" stopIfTrue="1">
      <formula>AND($L$54=$N$54,$J$53=$X$53,$C$4&lt;&gt;"",$L$54&lt;&gt;"")</formula>
    </cfRule>
  </conditionalFormatting>
  <conditionalFormatting sqref="C3:C6">
    <cfRule type="expression" priority="36" dxfId="19" stopIfTrue="1">
      <formula>AND($C$3="",$C$4="",$C$5="",$C$6="")</formula>
    </cfRule>
  </conditionalFormatting>
  <conditionalFormatting sqref="J2:J6">
    <cfRule type="expression" priority="35" dxfId="19" stopIfTrue="1">
      <formula>AND($J$2="",$J$3="",$J$4="",$J$5="",$J$6="")</formula>
    </cfRule>
  </conditionalFormatting>
  <conditionalFormatting sqref="P2:Y2 P3:R3 V3:Y3 P4:Y4 P5:R5 V5:Y5 P6:Y6 Y7">
    <cfRule type="cellIs" priority="32" dxfId="19" operator="equal" stopIfTrue="1">
      <formula>""</formula>
    </cfRule>
  </conditionalFormatting>
  <conditionalFormatting sqref="I57">
    <cfRule type="expression" priority="31" dxfId="19" stopIfTrue="1">
      <formula>AND($I$57="",$K$57="")</formula>
    </cfRule>
  </conditionalFormatting>
  <conditionalFormatting sqref="I58">
    <cfRule type="expression" priority="30" dxfId="19" stopIfTrue="1">
      <formula>AND($I$58="",$K$58="")</formula>
    </cfRule>
  </conditionalFormatting>
  <conditionalFormatting sqref="I59">
    <cfRule type="expression" priority="29" dxfId="19" stopIfTrue="1">
      <formula>AND($I$59="",$K$59="")</formula>
    </cfRule>
  </conditionalFormatting>
  <conditionalFormatting sqref="I60">
    <cfRule type="expression" priority="28" dxfId="19" stopIfTrue="1">
      <formula>AND($I$60="",$K$60="")</formula>
    </cfRule>
  </conditionalFormatting>
  <conditionalFormatting sqref="K57">
    <cfRule type="expression" priority="27" dxfId="19" stopIfTrue="1">
      <formula>AND($I$57="",$K$57="")</formula>
    </cfRule>
  </conditionalFormatting>
  <conditionalFormatting sqref="K58">
    <cfRule type="expression" priority="26" dxfId="19" stopIfTrue="1">
      <formula>AND($I$58="",$K$58="")</formula>
    </cfRule>
  </conditionalFormatting>
  <conditionalFormatting sqref="K59">
    <cfRule type="expression" priority="25" dxfId="19" stopIfTrue="1">
      <formula>AND($I$59="",$K$59="")</formula>
    </cfRule>
  </conditionalFormatting>
  <conditionalFormatting sqref="K60">
    <cfRule type="expression" priority="24" dxfId="19" stopIfTrue="1">
      <formula>AND($I$60="",$K$60="")</formula>
    </cfRule>
  </conditionalFormatting>
  <conditionalFormatting sqref="I62">
    <cfRule type="expression" priority="23" dxfId="19" stopIfTrue="1">
      <formula>AND($I$62="",$K$62="")</formula>
    </cfRule>
  </conditionalFormatting>
  <conditionalFormatting sqref="K62">
    <cfRule type="expression" priority="22" dxfId="19" stopIfTrue="1">
      <formula>AND($I$62="",$K$62="")</formula>
    </cfRule>
  </conditionalFormatting>
  <conditionalFormatting sqref="I63:K63">
    <cfRule type="cellIs" priority="21" dxfId="19" operator="equal" stopIfTrue="1">
      <formula>""</formula>
    </cfRule>
  </conditionalFormatting>
  <conditionalFormatting sqref="I61">
    <cfRule type="expression" priority="20" dxfId="19" stopIfTrue="1">
      <formula>AND($I$61="",$K$61="",$N$61="")</formula>
    </cfRule>
  </conditionalFormatting>
  <conditionalFormatting sqref="K61">
    <cfRule type="expression" priority="19" dxfId="19" stopIfTrue="1">
      <formula>AND($I$61="",$K$61="",$N$61="")</formula>
    </cfRule>
  </conditionalFormatting>
  <conditionalFormatting sqref="V63">
    <cfRule type="expression" priority="18" dxfId="19" stopIfTrue="1">
      <formula>AND($V$63="",$Y$63="",$S$63="")</formula>
    </cfRule>
  </conditionalFormatting>
  <conditionalFormatting sqref="Y63">
    <cfRule type="expression" priority="17" dxfId="19" stopIfTrue="1">
      <formula>AND($V$63="",$Y$63="",$S$63="")</formula>
    </cfRule>
  </conditionalFormatting>
  <conditionalFormatting sqref="V57">
    <cfRule type="expression" priority="16" dxfId="19" stopIfTrue="1">
      <formula>AND($V$57="",$X$57="")</formula>
    </cfRule>
  </conditionalFormatting>
  <conditionalFormatting sqref="V58">
    <cfRule type="expression" priority="14" dxfId="19" stopIfTrue="1">
      <formula>AND($V$58="",$X$58="")</formula>
    </cfRule>
  </conditionalFormatting>
  <conditionalFormatting sqref="X58">
    <cfRule type="expression" priority="13" dxfId="19" stopIfTrue="1">
      <formula>AND($V$58="",$X$58="")</formula>
    </cfRule>
  </conditionalFormatting>
  <conditionalFormatting sqref="V59">
    <cfRule type="expression" priority="12" dxfId="19" stopIfTrue="1">
      <formula>AND($V$59="",$X$59="")</formula>
    </cfRule>
  </conditionalFormatting>
  <conditionalFormatting sqref="X59">
    <cfRule type="expression" priority="11" dxfId="19" stopIfTrue="1">
      <formula>AND($V$59="",$X$59="")</formula>
    </cfRule>
  </conditionalFormatting>
  <conditionalFormatting sqref="V60">
    <cfRule type="expression" priority="10" dxfId="19" stopIfTrue="1">
      <formula>AND($V$60="",$X$60="")</formula>
    </cfRule>
  </conditionalFormatting>
  <conditionalFormatting sqref="X60">
    <cfRule type="expression" priority="9" dxfId="19" stopIfTrue="1">
      <formula>AND($V$60="",$X$60="")</formula>
    </cfRule>
  </conditionalFormatting>
  <conditionalFormatting sqref="V61">
    <cfRule type="expression" priority="8" dxfId="19" stopIfTrue="1">
      <formula>AND($V$61="",$X$61="")</formula>
    </cfRule>
  </conditionalFormatting>
  <conditionalFormatting sqref="X61">
    <cfRule type="expression" priority="7" dxfId="19" stopIfTrue="1">
      <formula>AND($V$61="",$X$61="")</formula>
    </cfRule>
  </conditionalFormatting>
  <conditionalFormatting sqref="V62">
    <cfRule type="expression" priority="6" dxfId="19" stopIfTrue="1">
      <formula>AND($V$62="",$X$62="")</formula>
    </cfRule>
  </conditionalFormatting>
  <conditionalFormatting sqref="X62">
    <cfRule type="expression" priority="5" dxfId="19" stopIfTrue="1">
      <formula>AND($V$62="",$X$62="")</formula>
    </cfRule>
  </conditionalFormatting>
  <conditionalFormatting sqref="S63">
    <cfRule type="expression" priority="4" dxfId="19" stopIfTrue="1">
      <formula>AND($V$63="",$Y$63="",$S$63="")</formula>
    </cfRule>
  </conditionalFormatting>
  <conditionalFormatting sqref="C68:F68">
    <cfRule type="cellIs" priority="3" dxfId="19" operator="equal" stopIfTrue="1">
      <formula>""</formula>
    </cfRule>
  </conditionalFormatting>
  <conditionalFormatting sqref="T68:Y68">
    <cfRule type="cellIs" priority="2" dxfId="19" operator="equal" stopIfTrue="1">
      <formula>""</formula>
    </cfRule>
  </conditionalFormatting>
  <conditionalFormatting sqref="X57">
    <cfRule type="expression" priority="1" dxfId="19" stopIfTrue="1">
      <formula>AND($V$57="",$X$57="")</formula>
    </cfRule>
  </conditionalFormatting>
  <printOptions/>
  <pageMargins left="0.1968503937007874" right="0" top="0.31496062992125984" bottom="0.03937007874015748" header="0.5118110236220472" footer="0.5118110236220472"/>
  <pageSetup horizontalDpi="300" verticalDpi="3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">
      <selection activeCell="M5" sqref="M5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7.25">
      <c r="A1" s="151"/>
      <c r="B1" s="155"/>
      <c r="C1" s="151"/>
      <c r="D1" s="154"/>
      <c r="E1" s="156"/>
      <c r="F1" s="154"/>
      <c r="G1" s="50"/>
      <c r="H1" s="151"/>
      <c r="I1" s="155"/>
      <c r="J1" s="151"/>
      <c r="K1" s="154"/>
      <c r="L1" s="156"/>
      <c r="M1" s="154"/>
      <c r="N1" s="46"/>
      <c r="O1" s="48"/>
      <c r="P1" s="48"/>
    </row>
    <row r="2" spans="1:16" s="16" customFormat="1" ht="17.25">
      <c r="A2" s="408" t="str">
        <f>"Heimmannschaft:     "&amp;DKB!D8</f>
        <v>Heimmannschaft:     SV Heim</v>
      </c>
      <c r="B2" s="408"/>
      <c r="C2" s="408"/>
      <c r="D2" s="408"/>
      <c r="E2" s="408"/>
      <c r="F2" s="408"/>
      <c r="G2" s="250"/>
      <c r="H2" s="408" t="str">
        <f>"Gastmannschaft:     "&amp;DKB!R8</f>
        <v>Gastmannschaft:     Gast 1</v>
      </c>
      <c r="I2" s="408"/>
      <c r="J2" s="408"/>
      <c r="K2" s="408"/>
      <c r="L2" s="408"/>
      <c r="M2" s="408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27" t="s">
        <v>107</v>
      </c>
      <c r="C4" s="228" t="s">
        <v>27</v>
      </c>
      <c r="D4" s="228" t="s">
        <v>61</v>
      </c>
      <c r="E4" s="228" t="s">
        <v>60</v>
      </c>
      <c r="F4" s="228" t="s">
        <v>74</v>
      </c>
      <c r="H4" s="14" t="s">
        <v>1</v>
      </c>
      <c r="I4" s="227" t="s">
        <v>107</v>
      </c>
      <c r="J4" s="228" t="s">
        <v>27</v>
      </c>
      <c r="K4" s="228" t="s">
        <v>61</v>
      </c>
      <c r="L4" s="228" t="s">
        <v>60</v>
      </c>
      <c r="M4" s="228" t="s">
        <v>74</v>
      </c>
      <c r="N4" s="14"/>
      <c r="O4" s="14"/>
      <c r="P4" s="14"/>
    </row>
    <row r="5" spans="1:16" ht="17.25" customHeight="1">
      <c r="A5" s="49">
        <f>DKB!B11</f>
        <v>0</v>
      </c>
      <c r="B5" s="267">
        <v>1</v>
      </c>
      <c r="C5" s="272"/>
      <c r="D5" s="268">
        <f>SUM(F5-C5)</f>
        <v>0</v>
      </c>
      <c r="E5" s="272"/>
      <c r="F5" s="272"/>
      <c r="H5" s="49">
        <f>DKB!P11</f>
        <v>0</v>
      </c>
      <c r="I5" s="267">
        <v>1</v>
      </c>
      <c r="J5" s="272"/>
      <c r="K5" s="268">
        <f>SUM(M5-J5)</f>
        <v>0</v>
      </c>
      <c r="L5" s="272"/>
      <c r="M5" s="272"/>
      <c r="N5" s="14"/>
      <c r="O5" s="14"/>
      <c r="P5" s="14"/>
    </row>
    <row r="6" spans="1:16" ht="17.25" customHeight="1">
      <c r="A6" s="14"/>
      <c r="B6" s="267">
        <v>2</v>
      </c>
      <c r="C6" s="272"/>
      <c r="D6" s="268">
        <f>SUM(F6-C6)</f>
        <v>0</v>
      </c>
      <c r="E6" s="272"/>
      <c r="F6" s="272"/>
      <c r="H6" s="14"/>
      <c r="I6" s="267">
        <v>2</v>
      </c>
      <c r="J6" s="272"/>
      <c r="K6" s="268">
        <f>SUM(M6-J6)</f>
        <v>0</v>
      </c>
      <c r="L6" s="272"/>
      <c r="M6" s="272"/>
      <c r="N6" s="14"/>
      <c r="O6" s="14"/>
      <c r="P6" s="14"/>
    </row>
    <row r="7" spans="1:16" ht="17.25" customHeight="1">
      <c r="A7" s="49">
        <f>DKB!B14</f>
        <v>0</v>
      </c>
      <c r="B7" s="267">
        <v>3</v>
      </c>
      <c r="C7" s="272"/>
      <c r="D7" s="268">
        <f>SUM(F7-C7)</f>
        <v>0</v>
      </c>
      <c r="E7" s="272"/>
      <c r="F7" s="272"/>
      <c r="H7" s="49">
        <f>DKB!P14</f>
        <v>0</v>
      </c>
      <c r="I7" s="267">
        <v>3</v>
      </c>
      <c r="J7" s="272"/>
      <c r="K7" s="268">
        <f>SUM(M7-J7)</f>
        <v>0</v>
      </c>
      <c r="L7" s="272"/>
      <c r="M7" s="272"/>
      <c r="N7" s="14"/>
      <c r="O7" s="14"/>
      <c r="P7" s="14"/>
    </row>
    <row r="8" spans="1:16" ht="17.25" customHeight="1">
      <c r="A8" s="14"/>
      <c r="B8" s="267">
        <v>4</v>
      </c>
      <c r="C8" s="272"/>
      <c r="D8" s="268">
        <f>SUM(F8-C8)</f>
        <v>0</v>
      </c>
      <c r="E8" s="272"/>
      <c r="F8" s="272"/>
      <c r="H8" s="14"/>
      <c r="I8" s="267">
        <v>4</v>
      </c>
      <c r="J8" s="272"/>
      <c r="K8" s="268">
        <f>SUM(M8-J8)</f>
        <v>0</v>
      </c>
      <c r="L8" s="272"/>
      <c r="M8" s="272"/>
      <c r="N8" s="14"/>
      <c r="O8" s="14"/>
      <c r="P8" s="14"/>
    </row>
    <row r="9" spans="1:16" ht="17.25" customHeight="1">
      <c r="A9" s="14"/>
      <c r="B9" s="269"/>
      <c r="C9" s="268">
        <f>SUM(C5:C8)</f>
        <v>0</v>
      </c>
      <c r="D9" s="268">
        <f>SUM(D5:D8)</f>
        <v>0</v>
      </c>
      <c r="E9" s="268">
        <f>SUM(E5:E8)</f>
        <v>0</v>
      </c>
      <c r="F9" s="268">
        <f>SUM(F5:F8)</f>
        <v>0</v>
      </c>
      <c r="H9" s="14"/>
      <c r="I9" s="269"/>
      <c r="J9" s="268">
        <f>SUM(J5:J8)</f>
        <v>0</v>
      </c>
      <c r="K9" s="268">
        <f>SUM(K5:K8)</f>
        <v>0</v>
      </c>
      <c r="L9" s="268">
        <f>SUM(L5:L8)</f>
        <v>0</v>
      </c>
      <c r="M9" s="268">
        <f>SUM(M5:M8)</f>
        <v>0</v>
      </c>
      <c r="N9" s="14"/>
      <c r="O9" s="14"/>
      <c r="P9" s="14"/>
    </row>
    <row r="10" spans="1:16" ht="12.75">
      <c r="A10" s="14"/>
      <c r="B10" s="14"/>
      <c r="C10" s="149"/>
      <c r="D10" s="149"/>
      <c r="E10" s="149"/>
      <c r="F10" s="150"/>
      <c r="H10" s="14"/>
      <c r="I10" s="14"/>
      <c r="J10" s="149"/>
      <c r="K10" s="149"/>
      <c r="L10" s="149"/>
      <c r="M10" s="150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27" t="s">
        <v>107</v>
      </c>
      <c r="C12" s="228" t="s">
        <v>27</v>
      </c>
      <c r="D12" s="228" t="s">
        <v>61</v>
      </c>
      <c r="E12" s="228" t="s">
        <v>60</v>
      </c>
      <c r="F12" s="228" t="s">
        <v>74</v>
      </c>
      <c r="H12" s="14" t="s">
        <v>1</v>
      </c>
      <c r="I12" s="227" t="s">
        <v>107</v>
      </c>
      <c r="J12" s="228" t="s">
        <v>27</v>
      </c>
      <c r="K12" s="228" t="s">
        <v>61</v>
      </c>
      <c r="L12" s="228" t="s">
        <v>60</v>
      </c>
      <c r="M12" s="228" t="s">
        <v>74</v>
      </c>
      <c r="N12" s="14"/>
      <c r="O12" s="14"/>
      <c r="P12" s="14"/>
    </row>
    <row r="13" spans="1:16" ht="17.25" customHeight="1">
      <c r="A13" s="49">
        <f>DKB!B18</f>
        <v>0</v>
      </c>
      <c r="B13" s="267">
        <v>1</v>
      </c>
      <c r="C13" s="272"/>
      <c r="D13" s="268">
        <f>SUM(F13-C13)</f>
        <v>0</v>
      </c>
      <c r="E13" s="272"/>
      <c r="F13" s="272"/>
      <c r="H13" s="49">
        <f>DKB!P18</f>
        <v>0</v>
      </c>
      <c r="I13" s="267">
        <v>1</v>
      </c>
      <c r="J13" s="272"/>
      <c r="K13" s="268">
        <f>SUM(M13-J13)</f>
        <v>0</v>
      </c>
      <c r="L13" s="272"/>
      <c r="M13" s="272"/>
      <c r="N13" s="14"/>
      <c r="O13" s="14"/>
      <c r="P13" s="14"/>
    </row>
    <row r="14" spans="1:16" ht="17.25" customHeight="1">
      <c r="A14" s="14"/>
      <c r="B14" s="267">
        <v>2</v>
      </c>
      <c r="C14" s="272"/>
      <c r="D14" s="268">
        <f>SUM(F14-C14)</f>
        <v>0</v>
      </c>
      <c r="E14" s="272"/>
      <c r="F14" s="272"/>
      <c r="H14" s="14"/>
      <c r="I14" s="267">
        <v>2</v>
      </c>
      <c r="J14" s="272"/>
      <c r="K14" s="268">
        <f>SUM(M14-J14)</f>
        <v>0</v>
      </c>
      <c r="L14" s="272"/>
      <c r="M14" s="272"/>
      <c r="N14" s="14"/>
      <c r="O14" s="14"/>
      <c r="P14" s="14"/>
    </row>
    <row r="15" spans="1:16" ht="17.25" customHeight="1">
      <c r="A15" s="49">
        <f>DKB!B21</f>
        <v>0</v>
      </c>
      <c r="B15" s="267">
        <v>3</v>
      </c>
      <c r="C15" s="272"/>
      <c r="D15" s="268">
        <f>SUM(F15-C15)</f>
        <v>0</v>
      </c>
      <c r="E15" s="272"/>
      <c r="F15" s="272"/>
      <c r="H15" s="49">
        <f>DKB!P21</f>
        <v>0</v>
      </c>
      <c r="I15" s="267">
        <v>3</v>
      </c>
      <c r="J15" s="272"/>
      <c r="K15" s="268">
        <f>SUM(M15-J15)</f>
        <v>0</v>
      </c>
      <c r="L15" s="272"/>
      <c r="M15" s="272"/>
      <c r="N15" s="14"/>
      <c r="O15" s="14"/>
      <c r="P15" s="14"/>
    </row>
    <row r="16" spans="1:16" ht="17.25" customHeight="1">
      <c r="A16" s="14"/>
      <c r="B16" s="267">
        <v>4</v>
      </c>
      <c r="C16" s="272"/>
      <c r="D16" s="268">
        <f>SUM(F16-C16)</f>
        <v>0</v>
      </c>
      <c r="E16" s="272"/>
      <c r="F16" s="272"/>
      <c r="H16" s="14"/>
      <c r="I16" s="267">
        <v>4</v>
      </c>
      <c r="J16" s="272"/>
      <c r="K16" s="268">
        <f>SUM(M16-J16)</f>
        <v>0</v>
      </c>
      <c r="L16" s="272"/>
      <c r="M16" s="272"/>
      <c r="N16" s="14"/>
      <c r="O16" s="14"/>
      <c r="P16" s="14"/>
    </row>
    <row r="17" spans="1:15" ht="17.25" customHeight="1">
      <c r="A17" s="14"/>
      <c r="B17" s="269"/>
      <c r="C17" s="268">
        <f>SUM(C13:C16)</f>
        <v>0</v>
      </c>
      <c r="D17" s="268">
        <f>SUM(D13:D16)</f>
        <v>0</v>
      </c>
      <c r="E17" s="268">
        <f>SUM(E13:E16)</f>
        <v>0</v>
      </c>
      <c r="F17" s="268">
        <f>SUM(F13:F16)</f>
        <v>0</v>
      </c>
      <c r="H17" s="14"/>
      <c r="I17" s="269"/>
      <c r="J17" s="268">
        <f>SUM(J13:J16)</f>
        <v>0</v>
      </c>
      <c r="K17" s="268">
        <f>SUM(K13:K16)</f>
        <v>0</v>
      </c>
      <c r="L17" s="268">
        <f>SUM(L13:L16)</f>
        <v>0</v>
      </c>
      <c r="M17" s="268">
        <f>SUM(M13:M16)</f>
        <v>0</v>
      </c>
      <c r="N17" s="14"/>
      <c r="O17" s="14"/>
    </row>
    <row r="18" spans="1:15" ht="12.75">
      <c r="A18" s="14"/>
      <c r="B18" s="14"/>
      <c r="C18" s="149"/>
      <c r="D18" s="149"/>
      <c r="E18" s="149"/>
      <c r="F18" s="150"/>
      <c r="H18" s="14"/>
      <c r="I18" s="14"/>
      <c r="J18" s="149"/>
      <c r="K18" s="149"/>
      <c r="L18" s="149"/>
      <c r="M18" s="150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27" t="s">
        <v>107</v>
      </c>
      <c r="C20" s="228" t="s">
        <v>27</v>
      </c>
      <c r="D20" s="228" t="s">
        <v>61</v>
      </c>
      <c r="E20" s="228" t="s">
        <v>60</v>
      </c>
      <c r="F20" s="228" t="s">
        <v>74</v>
      </c>
      <c r="H20" s="14" t="s">
        <v>1</v>
      </c>
      <c r="I20" s="227" t="s">
        <v>107</v>
      </c>
      <c r="J20" s="228" t="s">
        <v>27</v>
      </c>
      <c r="K20" s="228" t="s">
        <v>61</v>
      </c>
      <c r="L20" s="228" t="s">
        <v>60</v>
      </c>
      <c r="M20" s="228" t="s">
        <v>74</v>
      </c>
      <c r="N20" s="14"/>
      <c r="O20" s="14"/>
    </row>
    <row r="21" spans="1:15" ht="17.25" customHeight="1">
      <c r="A21" s="49">
        <f>DKB!B25</f>
        <v>0</v>
      </c>
      <c r="B21" s="267">
        <v>1</v>
      </c>
      <c r="C21" s="272"/>
      <c r="D21" s="268">
        <f>SUM(F21-C21)</f>
        <v>0</v>
      </c>
      <c r="E21" s="272"/>
      <c r="F21" s="272"/>
      <c r="H21" s="49">
        <f>DKB!P25</f>
        <v>0</v>
      </c>
      <c r="I21" s="267">
        <v>1</v>
      </c>
      <c r="J21" s="272"/>
      <c r="K21" s="268">
        <f>SUM(M21-J21)</f>
        <v>0</v>
      </c>
      <c r="L21" s="272"/>
      <c r="M21" s="272"/>
      <c r="N21" s="14"/>
      <c r="O21" s="14"/>
    </row>
    <row r="22" spans="1:15" ht="17.25" customHeight="1">
      <c r="A22" s="14"/>
      <c r="B22" s="267">
        <v>2</v>
      </c>
      <c r="C22" s="272"/>
      <c r="D22" s="268">
        <f>SUM(F22-C22)</f>
        <v>0</v>
      </c>
      <c r="E22" s="272"/>
      <c r="F22" s="272"/>
      <c r="H22" s="14"/>
      <c r="I22" s="267">
        <v>2</v>
      </c>
      <c r="J22" s="272"/>
      <c r="K22" s="268">
        <f>SUM(M22-J22)</f>
        <v>0</v>
      </c>
      <c r="L22" s="272"/>
      <c r="M22" s="272"/>
      <c r="N22" s="14"/>
      <c r="O22" s="14"/>
    </row>
    <row r="23" spans="1:15" ht="17.25" customHeight="1">
      <c r="A23" s="49">
        <f>DKB!B28</f>
        <v>0</v>
      </c>
      <c r="B23" s="267">
        <v>3</v>
      </c>
      <c r="C23" s="272"/>
      <c r="D23" s="268">
        <f>SUM(F23-C23)</f>
        <v>0</v>
      </c>
      <c r="E23" s="272"/>
      <c r="F23" s="272"/>
      <c r="H23" s="49">
        <f>DKB!P28</f>
        <v>0</v>
      </c>
      <c r="I23" s="267">
        <v>3</v>
      </c>
      <c r="J23" s="272"/>
      <c r="K23" s="268">
        <f>SUM(M23-J23)</f>
        <v>0</v>
      </c>
      <c r="L23" s="272"/>
      <c r="M23" s="272"/>
      <c r="N23" s="14"/>
      <c r="O23" s="14"/>
    </row>
    <row r="24" spans="1:15" ht="17.25" customHeight="1">
      <c r="A24" s="14"/>
      <c r="B24" s="267">
        <v>4</v>
      </c>
      <c r="C24" s="272"/>
      <c r="D24" s="268">
        <f>SUM(F24-C24)</f>
        <v>0</v>
      </c>
      <c r="E24" s="272"/>
      <c r="F24" s="272"/>
      <c r="H24" s="14"/>
      <c r="I24" s="267">
        <v>4</v>
      </c>
      <c r="J24" s="272"/>
      <c r="K24" s="268">
        <f>SUM(M24-J24)</f>
        <v>0</v>
      </c>
      <c r="L24" s="272"/>
      <c r="M24" s="272"/>
      <c r="N24" s="14"/>
      <c r="O24" s="14"/>
    </row>
    <row r="25" spans="1:15" ht="17.25" customHeight="1">
      <c r="A25" s="14"/>
      <c r="B25" s="269"/>
      <c r="C25" s="268">
        <f>SUM(C21:C24)</f>
        <v>0</v>
      </c>
      <c r="D25" s="268">
        <f>SUM(D21:D24)</f>
        <v>0</v>
      </c>
      <c r="E25" s="268">
        <f>SUM(E21:E24)</f>
        <v>0</v>
      </c>
      <c r="F25" s="268">
        <f>SUM(F21:F24)</f>
        <v>0</v>
      </c>
      <c r="H25" s="14"/>
      <c r="I25" s="269"/>
      <c r="J25" s="268">
        <f>SUM(J21:J24)</f>
        <v>0</v>
      </c>
      <c r="K25" s="268">
        <f>SUM(K21:K24)</f>
        <v>0</v>
      </c>
      <c r="L25" s="268">
        <f>SUM(L21:L24)</f>
        <v>0</v>
      </c>
      <c r="M25" s="268">
        <f>SUM(M21:M24)</f>
        <v>0</v>
      </c>
      <c r="N25" s="14"/>
      <c r="O25" s="14"/>
    </row>
    <row r="26" spans="1:15" ht="12.75">
      <c r="A26" s="14"/>
      <c r="B26" s="14"/>
      <c r="C26" s="149"/>
      <c r="D26" s="149"/>
      <c r="E26" s="149"/>
      <c r="F26" s="150"/>
      <c r="H26" s="14"/>
      <c r="I26" s="14"/>
      <c r="J26" s="149"/>
      <c r="K26" s="149"/>
      <c r="L26" s="149"/>
      <c r="M26" s="150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27" t="s">
        <v>107</v>
      </c>
      <c r="C28" s="228" t="s">
        <v>27</v>
      </c>
      <c r="D28" s="228" t="s">
        <v>61</v>
      </c>
      <c r="E28" s="228" t="s">
        <v>60</v>
      </c>
      <c r="F28" s="228" t="s">
        <v>74</v>
      </c>
      <c r="H28" s="14" t="s">
        <v>1</v>
      </c>
      <c r="I28" s="227" t="s">
        <v>107</v>
      </c>
      <c r="J28" s="228" t="s">
        <v>27</v>
      </c>
      <c r="K28" s="228" t="s">
        <v>61</v>
      </c>
      <c r="L28" s="228" t="s">
        <v>60</v>
      </c>
      <c r="M28" s="228" t="s">
        <v>74</v>
      </c>
      <c r="N28" s="14"/>
      <c r="O28" s="14"/>
    </row>
    <row r="29" spans="1:15" ht="17.25" customHeight="1">
      <c r="A29" s="49">
        <f>DKB!B32</f>
        <v>0</v>
      </c>
      <c r="B29" s="267">
        <v>1</v>
      </c>
      <c r="C29" s="272"/>
      <c r="D29" s="268">
        <f>SUM(F29-C29)</f>
        <v>0</v>
      </c>
      <c r="E29" s="272"/>
      <c r="F29" s="272"/>
      <c r="H29" s="49">
        <f>DKB!P32</f>
        <v>0</v>
      </c>
      <c r="I29" s="267">
        <v>1</v>
      </c>
      <c r="J29" s="272"/>
      <c r="K29" s="268">
        <f>SUM(M29-J29)</f>
        <v>0</v>
      </c>
      <c r="L29" s="272"/>
      <c r="M29" s="272"/>
      <c r="N29" s="14"/>
      <c r="O29" s="14"/>
    </row>
    <row r="30" spans="1:15" ht="17.25" customHeight="1">
      <c r="A30" s="14"/>
      <c r="B30" s="267">
        <v>2</v>
      </c>
      <c r="C30" s="272"/>
      <c r="D30" s="268">
        <f>SUM(F30-C30)</f>
        <v>0</v>
      </c>
      <c r="E30" s="272"/>
      <c r="F30" s="272"/>
      <c r="H30" s="14"/>
      <c r="I30" s="267">
        <v>2</v>
      </c>
      <c r="J30" s="272"/>
      <c r="K30" s="268">
        <f>SUM(M30-J30)</f>
        <v>0</v>
      </c>
      <c r="L30" s="272"/>
      <c r="M30" s="272"/>
      <c r="N30" s="14"/>
      <c r="O30" s="14"/>
    </row>
    <row r="31" spans="1:15" ht="17.25" customHeight="1">
      <c r="A31" s="49">
        <f>DKB!B35</f>
        <v>0</v>
      </c>
      <c r="B31" s="267">
        <v>3</v>
      </c>
      <c r="C31" s="272"/>
      <c r="D31" s="268">
        <f>SUM(F31-C31)</f>
        <v>0</v>
      </c>
      <c r="E31" s="272"/>
      <c r="F31" s="272"/>
      <c r="H31" s="49">
        <f>DKB!P35</f>
        <v>0</v>
      </c>
      <c r="I31" s="267">
        <v>3</v>
      </c>
      <c r="J31" s="272"/>
      <c r="K31" s="268">
        <f>SUM(M31-J31)</f>
        <v>0</v>
      </c>
      <c r="L31" s="272"/>
      <c r="M31" s="272"/>
      <c r="N31" s="14"/>
      <c r="O31" s="14"/>
    </row>
    <row r="32" spans="1:15" ht="17.25" customHeight="1">
      <c r="A32" s="14"/>
      <c r="B32" s="267">
        <v>4</v>
      </c>
      <c r="C32" s="272"/>
      <c r="D32" s="268">
        <f>SUM(F32-C32)</f>
        <v>0</v>
      </c>
      <c r="E32" s="272"/>
      <c r="F32" s="272"/>
      <c r="H32" s="14"/>
      <c r="I32" s="267">
        <v>4</v>
      </c>
      <c r="J32" s="272"/>
      <c r="K32" s="268">
        <f>SUM(M32-J32)</f>
        <v>0</v>
      </c>
      <c r="L32" s="272"/>
      <c r="M32" s="272"/>
      <c r="N32" s="14"/>
      <c r="O32" s="14"/>
    </row>
    <row r="33" spans="1:15" ht="17.25" customHeight="1">
      <c r="A33" s="14"/>
      <c r="B33" s="269"/>
      <c r="C33" s="268">
        <f>SUM(C29:C32)</f>
        <v>0</v>
      </c>
      <c r="D33" s="268">
        <f>SUM(D29:D32)</f>
        <v>0</v>
      </c>
      <c r="E33" s="268">
        <f>SUM(E29:E32)</f>
        <v>0</v>
      </c>
      <c r="F33" s="268">
        <f>SUM(F29:F32)</f>
        <v>0</v>
      </c>
      <c r="H33" s="14"/>
      <c r="I33" s="269"/>
      <c r="J33" s="268">
        <f>SUM(J29:J32)</f>
        <v>0</v>
      </c>
      <c r="K33" s="268">
        <f>SUM(K29:K32)</f>
        <v>0</v>
      </c>
      <c r="L33" s="268">
        <f>SUM(L29:L32)</f>
        <v>0</v>
      </c>
      <c r="M33" s="268">
        <f>SUM(M29:M32)</f>
        <v>0</v>
      </c>
      <c r="N33" s="14"/>
      <c r="O33" s="14"/>
    </row>
    <row r="34" spans="1:15" ht="13.5">
      <c r="A34" s="14"/>
      <c r="B34" s="269"/>
      <c r="C34" s="270"/>
      <c r="D34" s="270"/>
      <c r="E34" s="270"/>
      <c r="F34" s="271"/>
      <c r="H34" s="14"/>
      <c r="I34" s="14"/>
      <c r="J34" s="149"/>
      <c r="K34" s="149"/>
      <c r="L34" s="149"/>
      <c r="M34" s="150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27" t="s">
        <v>107</v>
      </c>
      <c r="C36" s="228" t="s">
        <v>27</v>
      </c>
      <c r="D36" s="228" t="s">
        <v>61</v>
      </c>
      <c r="E36" s="228" t="s">
        <v>60</v>
      </c>
      <c r="F36" s="228" t="s">
        <v>74</v>
      </c>
      <c r="H36" s="14" t="s">
        <v>1</v>
      </c>
      <c r="I36" s="227" t="s">
        <v>107</v>
      </c>
      <c r="J36" s="228" t="s">
        <v>27</v>
      </c>
      <c r="K36" s="228" t="s">
        <v>61</v>
      </c>
      <c r="L36" s="228" t="s">
        <v>60</v>
      </c>
      <c r="M36" s="228" t="s">
        <v>74</v>
      </c>
      <c r="N36" s="14"/>
      <c r="O36" s="14"/>
    </row>
    <row r="37" spans="1:15" ht="17.25" customHeight="1">
      <c r="A37" s="49">
        <f>DKB!B39</f>
        <v>0</v>
      </c>
      <c r="B37" s="267">
        <v>1</v>
      </c>
      <c r="C37" s="272"/>
      <c r="D37" s="268">
        <f>SUM(F37-C37)</f>
        <v>0</v>
      </c>
      <c r="E37" s="272"/>
      <c r="F37" s="272"/>
      <c r="G37" s="251"/>
      <c r="H37" s="49">
        <f>DKB!P39</f>
        <v>0</v>
      </c>
      <c r="I37" s="267">
        <v>1</v>
      </c>
      <c r="J37" s="272"/>
      <c r="K37" s="268">
        <f>SUM(M37-J37)</f>
        <v>0</v>
      </c>
      <c r="L37" s="272"/>
      <c r="M37" s="272"/>
      <c r="N37" s="14"/>
      <c r="O37" s="14"/>
    </row>
    <row r="38" spans="1:15" ht="17.25" customHeight="1">
      <c r="A38" s="14"/>
      <c r="B38" s="267">
        <v>2</v>
      </c>
      <c r="C38" s="272"/>
      <c r="D38" s="268">
        <f>SUM(F38-C38)</f>
        <v>0</v>
      </c>
      <c r="E38" s="272"/>
      <c r="F38" s="272"/>
      <c r="H38" s="14"/>
      <c r="I38" s="267">
        <v>2</v>
      </c>
      <c r="J38" s="272"/>
      <c r="K38" s="268">
        <f>SUM(M38-J38)</f>
        <v>0</v>
      </c>
      <c r="L38" s="272"/>
      <c r="M38" s="272"/>
      <c r="N38" s="14"/>
      <c r="O38" s="14"/>
    </row>
    <row r="39" spans="1:15" ht="17.25" customHeight="1">
      <c r="A39" s="49">
        <f>DKB!B42</f>
        <v>0</v>
      </c>
      <c r="B39" s="267">
        <v>3</v>
      </c>
      <c r="C39" s="272"/>
      <c r="D39" s="268">
        <f>SUM(F39-C39)</f>
        <v>0</v>
      </c>
      <c r="E39" s="272"/>
      <c r="F39" s="272"/>
      <c r="H39" s="49">
        <f>DKB!P42</f>
        <v>0</v>
      </c>
      <c r="I39" s="267">
        <v>3</v>
      </c>
      <c r="J39" s="272"/>
      <c r="K39" s="268">
        <f>SUM(M39-J39)</f>
        <v>0</v>
      </c>
      <c r="L39" s="272"/>
      <c r="M39" s="272"/>
      <c r="N39" s="14"/>
      <c r="O39" s="14"/>
    </row>
    <row r="40" spans="1:15" ht="17.25" customHeight="1">
      <c r="A40" s="14"/>
      <c r="B40" s="267">
        <v>4</v>
      </c>
      <c r="C40" s="272"/>
      <c r="D40" s="268">
        <f>SUM(F40-C40)</f>
        <v>0</v>
      </c>
      <c r="E40" s="272"/>
      <c r="F40" s="272"/>
      <c r="H40" s="14"/>
      <c r="I40" s="267">
        <v>4</v>
      </c>
      <c r="J40" s="272"/>
      <c r="K40" s="268">
        <f>SUM(M40-J40)</f>
        <v>0</v>
      </c>
      <c r="L40" s="272"/>
      <c r="M40" s="272"/>
      <c r="N40" s="14"/>
      <c r="O40" s="14"/>
    </row>
    <row r="41" spans="1:15" ht="17.25" customHeight="1">
      <c r="A41" s="14"/>
      <c r="B41" s="269"/>
      <c r="C41" s="268">
        <f>SUM(C37:C40)</f>
        <v>0</v>
      </c>
      <c r="D41" s="268">
        <f>SUM(D37:D40)</f>
        <v>0</v>
      </c>
      <c r="E41" s="268">
        <f>SUM(E37:E40)</f>
        <v>0</v>
      </c>
      <c r="F41" s="268">
        <f>SUM(F37:F40)</f>
        <v>0</v>
      </c>
      <c r="H41" s="14"/>
      <c r="I41" s="269"/>
      <c r="J41" s="268">
        <f>SUM(J37:J40)</f>
        <v>0</v>
      </c>
      <c r="K41" s="268">
        <f>SUM(K37:K40)</f>
        <v>0</v>
      </c>
      <c r="L41" s="268">
        <f>SUM(L37:L40)</f>
        <v>0</v>
      </c>
      <c r="M41" s="268">
        <f>SUM(M37:M40)</f>
        <v>0</v>
      </c>
      <c r="N41" s="14"/>
      <c r="O41" s="14"/>
    </row>
    <row r="42" spans="1:15" ht="12.75">
      <c r="A42" s="14"/>
      <c r="B42" s="14"/>
      <c r="C42" s="149"/>
      <c r="D42" s="149"/>
      <c r="E42" s="149"/>
      <c r="F42" s="150"/>
      <c r="H42" s="14"/>
      <c r="I42" s="14"/>
      <c r="J42" s="149"/>
      <c r="K42" s="149"/>
      <c r="L42" s="149"/>
      <c r="M42" s="150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27" t="s">
        <v>107</v>
      </c>
      <c r="C44" s="228" t="s">
        <v>27</v>
      </c>
      <c r="D44" s="228" t="s">
        <v>61</v>
      </c>
      <c r="E44" s="228" t="s">
        <v>60</v>
      </c>
      <c r="F44" s="228" t="s">
        <v>74</v>
      </c>
      <c r="H44" s="14" t="s">
        <v>1</v>
      </c>
      <c r="I44" s="227" t="s">
        <v>107</v>
      </c>
      <c r="J44" s="228" t="s">
        <v>27</v>
      </c>
      <c r="K44" s="228" t="s">
        <v>61</v>
      </c>
      <c r="L44" s="228" t="s">
        <v>60</v>
      </c>
      <c r="M44" s="228" t="s">
        <v>74</v>
      </c>
      <c r="N44" s="14"/>
      <c r="O44" s="14"/>
    </row>
    <row r="45" spans="1:15" ht="17.25" customHeight="1">
      <c r="A45" s="49">
        <f>DKB!B46</f>
        <v>0</v>
      </c>
      <c r="B45" s="267">
        <v>1</v>
      </c>
      <c r="C45" s="272"/>
      <c r="D45" s="268">
        <f>SUM(F45-C45)</f>
        <v>0</v>
      </c>
      <c r="E45" s="272"/>
      <c r="F45" s="272"/>
      <c r="H45" s="49">
        <f>DKB!P46</f>
        <v>0</v>
      </c>
      <c r="I45" s="267">
        <v>1</v>
      </c>
      <c r="J45" s="272"/>
      <c r="K45" s="268">
        <f>SUM(M45-J45)</f>
        <v>0</v>
      </c>
      <c r="L45" s="272"/>
      <c r="M45" s="272"/>
      <c r="N45" s="14"/>
      <c r="O45" s="14"/>
    </row>
    <row r="46" spans="1:15" ht="17.25" customHeight="1">
      <c r="A46" s="14"/>
      <c r="B46" s="267">
        <v>2</v>
      </c>
      <c r="C46" s="272"/>
      <c r="D46" s="268">
        <f>SUM(F46-C46)</f>
        <v>0</v>
      </c>
      <c r="E46" s="272"/>
      <c r="F46" s="272"/>
      <c r="H46" s="14"/>
      <c r="I46" s="267">
        <v>2</v>
      </c>
      <c r="J46" s="272"/>
      <c r="K46" s="268">
        <f>SUM(M46-J46)</f>
        <v>0</v>
      </c>
      <c r="L46" s="272"/>
      <c r="M46" s="272"/>
      <c r="N46" s="14"/>
      <c r="O46" s="14"/>
    </row>
    <row r="47" spans="1:15" ht="17.25" customHeight="1">
      <c r="A47" s="49">
        <f>DKB!B49</f>
        <v>0</v>
      </c>
      <c r="B47" s="267">
        <v>3</v>
      </c>
      <c r="C47" s="272"/>
      <c r="D47" s="268">
        <f>SUM(F47-C47)</f>
        <v>0</v>
      </c>
      <c r="E47" s="272"/>
      <c r="F47" s="272"/>
      <c r="H47" s="49">
        <f>DKB!P49</f>
        <v>0</v>
      </c>
      <c r="I47" s="267">
        <v>3</v>
      </c>
      <c r="J47" s="272"/>
      <c r="K47" s="268">
        <f>SUM(M47-J47)</f>
        <v>0</v>
      </c>
      <c r="L47" s="272"/>
      <c r="M47" s="272"/>
      <c r="N47" s="14"/>
      <c r="O47" s="14"/>
    </row>
    <row r="48" spans="1:15" ht="17.25" customHeight="1">
      <c r="A48" s="14"/>
      <c r="B48" s="267">
        <v>4</v>
      </c>
      <c r="C48" s="272"/>
      <c r="D48" s="268">
        <f>SUM(F48-C48)</f>
        <v>0</v>
      </c>
      <c r="E48" s="272"/>
      <c r="F48" s="272"/>
      <c r="H48" s="14"/>
      <c r="I48" s="267">
        <v>4</v>
      </c>
      <c r="J48" s="272"/>
      <c r="K48" s="268">
        <f>SUM(M48-J48)</f>
        <v>0</v>
      </c>
      <c r="L48" s="272"/>
      <c r="M48" s="272"/>
      <c r="N48" s="14"/>
      <c r="O48" s="14"/>
    </row>
    <row r="49" spans="1:15" ht="17.25" customHeight="1">
      <c r="A49" s="14"/>
      <c r="B49" s="269"/>
      <c r="C49" s="268">
        <f>SUM(C45:C48)</f>
        <v>0</v>
      </c>
      <c r="D49" s="268">
        <f>SUM(D45:D48)</f>
        <v>0</v>
      </c>
      <c r="E49" s="268">
        <f>SUM(E45:E48)</f>
        <v>0</v>
      </c>
      <c r="F49" s="268">
        <f>SUM(F45:F48)</f>
        <v>0</v>
      </c>
      <c r="H49" s="14"/>
      <c r="I49" s="269"/>
      <c r="J49" s="268">
        <f>SUM(J45:J48)</f>
        <v>0</v>
      </c>
      <c r="K49" s="268">
        <f>SUM(K45:K48)</f>
        <v>0</v>
      </c>
      <c r="L49" s="268">
        <f>SUM(L45:L48)</f>
        <v>0</v>
      </c>
      <c r="M49" s="268">
        <f>SUM(M45:M48)</f>
        <v>0</v>
      </c>
      <c r="N49" s="14"/>
      <c r="O49" s="14"/>
    </row>
    <row r="50" spans="1:15" ht="12.75">
      <c r="A50" s="14"/>
      <c r="B50" s="14"/>
      <c r="C50" s="149"/>
      <c r="D50" s="149"/>
      <c r="E50" s="149"/>
      <c r="F50" s="150"/>
      <c r="H50" s="14"/>
      <c r="I50" s="14"/>
      <c r="J50" s="149"/>
      <c r="K50" s="149"/>
      <c r="L50" s="149"/>
      <c r="M50" s="150"/>
      <c r="N50" s="14"/>
      <c r="O50" s="14"/>
    </row>
    <row r="51" spans="1:15" ht="12.75">
      <c r="A51" s="14"/>
      <c r="O51" s="14"/>
    </row>
    <row r="52" spans="1:15" ht="12.75">
      <c r="A52" s="14"/>
      <c r="B52" s="248"/>
      <c r="C52" s="249"/>
      <c r="D52" s="249"/>
      <c r="E52" s="249"/>
      <c r="O52" s="14"/>
    </row>
    <row r="53" spans="1:15" ht="12.75">
      <c r="A53" s="273" t="s">
        <v>109</v>
      </c>
      <c r="B53" s="249"/>
      <c r="C53" s="249"/>
      <c r="D53" s="249"/>
      <c r="E53" s="249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91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4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4">
      <c r="A1" s="409" t="s">
        <v>40</v>
      </c>
      <c r="B1" s="409"/>
      <c r="C1" s="409"/>
      <c r="D1" s="409"/>
      <c r="E1" s="409"/>
      <c r="F1" s="409"/>
      <c r="G1" s="409"/>
      <c r="O1" s="409" t="s">
        <v>41</v>
      </c>
      <c r="P1" s="409"/>
      <c r="Q1" s="409"/>
      <c r="R1" s="409"/>
      <c r="S1" s="409"/>
      <c r="T1" s="409"/>
      <c r="U1" s="409"/>
    </row>
    <row r="2" spans="1:21" ht="24.75" customHeight="1">
      <c r="A2" s="12" t="s">
        <v>90</v>
      </c>
      <c r="B2" s="18"/>
      <c r="C2" s="40" t="s">
        <v>26</v>
      </c>
      <c r="D2" s="18"/>
      <c r="E2" s="82" t="s">
        <v>0</v>
      </c>
      <c r="F2" s="1"/>
      <c r="G2" s="13" t="s">
        <v>87</v>
      </c>
      <c r="O2" s="12" t="s">
        <v>90</v>
      </c>
      <c r="P2" s="18"/>
      <c r="Q2" s="40" t="s">
        <v>26</v>
      </c>
      <c r="R2" s="18"/>
      <c r="S2" s="82" t="s">
        <v>0</v>
      </c>
      <c r="T2" s="1"/>
      <c r="U2" s="13" t="s">
        <v>87</v>
      </c>
    </row>
    <row r="3" spans="1:21" ht="24.75" customHeight="1">
      <c r="A3" s="26" t="s">
        <v>126</v>
      </c>
      <c r="B3" s="28">
        <v>1</v>
      </c>
      <c r="C3" s="41"/>
      <c r="D3" s="28">
        <v>1</v>
      </c>
      <c r="E3" s="86"/>
      <c r="F3" s="29">
        <v>1</v>
      </c>
      <c r="G3" s="27"/>
      <c r="O3" s="26" t="s">
        <v>127</v>
      </c>
      <c r="P3" s="51">
        <v>1</v>
      </c>
      <c r="Q3" s="52"/>
      <c r="R3" s="51">
        <v>1</v>
      </c>
      <c r="S3" s="83"/>
      <c r="T3" s="51">
        <v>1</v>
      </c>
      <c r="U3" s="53"/>
    </row>
    <row r="4" spans="1:21" ht="13.5">
      <c r="A4" s="68" t="str">
        <f aca="true" t="shared" si="0" ref="A4:A23">$A$3</f>
        <v>Gast 1</v>
      </c>
      <c r="B4" s="71">
        <v>2</v>
      </c>
      <c r="C4" s="67"/>
      <c r="D4" s="71">
        <v>2</v>
      </c>
      <c r="E4" s="85"/>
      <c r="F4" s="72">
        <v>2</v>
      </c>
      <c r="G4" s="157"/>
      <c r="O4" s="55" t="str">
        <f aca="true" t="shared" si="1" ref="O4:O43">$O$3</f>
        <v>SV Heim</v>
      </c>
      <c r="P4" s="57">
        <v>2</v>
      </c>
      <c r="Q4" s="58"/>
      <c r="R4" s="57">
        <v>2</v>
      </c>
      <c r="S4" s="174"/>
      <c r="T4" s="59">
        <v>2</v>
      </c>
      <c r="U4" s="158"/>
    </row>
    <row r="5" spans="1:21" ht="13.5">
      <c r="A5" s="68" t="str">
        <f t="shared" si="0"/>
        <v>Gast 1</v>
      </c>
      <c r="B5" s="71">
        <v>3</v>
      </c>
      <c r="C5" s="67"/>
      <c r="D5" s="71">
        <v>3</v>
      </c>
      <c r="E5" s="85"/>
      <c r="F5" s="72">
        <v>3</v>
      </c>
      <c r="G5" s="157"/>
      <c r="O5" s="56" t="str">
        <f t="shared" si="1"/>
        <v>SV Heim</v>
      </c>
      <c r="P5" s="61">
        <v>3</v>
      </c>
      <c r="Q5" s="62"/>
      <c r="R5" s="61">
        <v>3</v>
      </c>
      <c r="S5" s="81"/>
      <c r="T5" s="63">
        <v>3</v>
      </c>
      <c r="U5" s="158"/>
    </row>
    <row r="6" spans="1:21" ht="13.5">
      <c r="A6" s="68" t="str">
        <f t="shared" si="0"/>
        <v>Gast 1</v>
      </c>
      <c r="B6" s="71">
        <v>4</v>
      </c>
      <c r="C6" s="67"/>
      <c r="D6" s="71">
        <v>4</v>
      </c>
      <c r="E6" s="85"/>
      <c r="F6" s="72">
        <v>4</v>
      </c>
      <c r="G6" s="157"/>
      <c r="O6" s="56" t="str">
        <f t="shared" si="1"/>
        <v>SV Heim</v>
      </c>
      <c r="P6" s="61">
        <v>4</v>
      </c>
      <c r="Q6" s="62"/>
      <c r="R6" s="61">
        <v>4</v>
      </c>
      <c r="S6" s="81"/>
      <c r="T6" s="63">
        <v>4</v>
      </c>
      <c r="U6" s="158"/>
    </row>
    <row r="7" spans="1:21" ht="13.5">
      <c r="A7" s="68" t="str">
        <f t="shared" si="0"/>
        <v>Gast 1</v>
      </c>
      <c r="B7" s="71">
        <v>5</v>
      </c>
      <c r="C7" s="67"/>
      <c r="D7" s="71">
        <v>5</v>
      </c>
      <c r="E7" s="85"/>
      <c r="F7" s="72">
        <v>5</v>
      </c>
      <c r="G7" s="157"/>
      <c r="O7" s="56" t="str">
        <f t="shared" si="1"/>
        <v>SV Heim</v>
      </c>
      <c r="P7" s="61">
        <v>5</v>
      </c>
      <c r="Q7" s="62"/>
      <c r="R7" s="61">
        <v>5</v>
      </c>
      <c r="S7" s="81"/>
      <c r="T7" s="63">
        <v>5</v>
      </c>
      <c r="U7" s="158"/>
    </row>
    <row r="8" spans="1:21" ht="13.5">
      <c r="A8" s="68" t="str">
        <f t="shared" si="0"/>
        <v>Gast 1</v>
      </c>
      <c r="B8" s="71">
        <v>6</v>
      </c>
      <c r="C8" s="67"/>
      <c r="D8" s="71">
        <v>6</v>
      </c>
      <c r="E8" s="85"/>
      <c r="F8" s="72">
        <v>6</v>
      </c>
      <c r="G8" s="157"/>
      <c r="O8" s="56" t="str">
        <f t="shared" si="1"/>
        <v>SV Heim</v>
      </c>
      <c r="P8" s="61">
        <v>6</v>
      </c>
      <c r="Q8" s="62"/>
      <c r="R8" s="61">
        <v>6</v>
      </c>
      <c r="S8" s="81"/>
      <c r="T8" s="63">
        <v>6</v>
      </c>
      <c r="U8" s="158"/>
    </row>
    <row r="9" spans="1:21" ht="13.5">
      <c r="A9" s="68" t="str">
        <f t="shared" si="0"/>
        <v>Gast 1</v>
      </c>
      <c r="B9" s="71">
        <v>7</v>
      </c>
      <c r="C9" s="67"/>
      <c r="D9" s="71">
        <v>7</v>
      </c>
      <c r="E9" s="85"/>
      <c r="F9" s="72">
        <v>7</v>
      </c>
      <c r="G9" s="157"/>
      <c r="O9" s="56" t="str">
        <f t="shared" si="1"/>
        <v>SV Heim</v>
      </c>
      <c r="P9" s="61">
        <v>7</v>
      </c>
      <c r="Q9" s="62"/>
      <c r="R9" s="61">
        <v>7</v>
      </c>
      <c r="S9" s="81"/>
      <c r="T9" s="63">
        <v>7</v>
      </c>
      <c r="U9" s="158"/>
    </row>
    <row r="10" spans="1:21" ht="13.5">
      <c r="A10" s="68" t="str">
        <f t="shared" si="0"/>
        <v>Gast 1</v>
      </c>
      <c r="B10" s="71">
        <v>8</v>
      </c>
      <c r="C10" s="67"/>
      <c r="D10" s="71">
        <v>8</v>
      </c>
      <c r="E10" s="85"/>
      <c r="F10" s="72">
        <v>8</v>
      </c>
      <c r="G10" s="157"/>
      <c r="O10" s="56" t="str">
        <f t="shared" si="1"/>
        <v>SV Heim</v>
      </c>
      <c r="P10" s="61">
        <v>8</v>
      </c>
      <c r="Q10" s="62"/>
      <c r="R10" s="61">
        <v>8</v>
      </c>
      <c r="S10" s="81"/>
      <c r="T10" s="63">
        <v>8</v>
      </c>
      <c r="U10" s="158"/>
    </row>
    <row r="11" spans="1:21" ht="13.5">
      <c r="A11" s="68" t="str">
        <f t="shared" si="0"/>
        <v>Gast 1</v>
      </c>
      <c r="B11" s="71">
        <v>9</v>
      </c>
      <c r="C11" s="67"/>
      <c r="D11" s="71">
        <v>9</v>
      </c>
      <c r="E11" s="85"/>
      <c r="F11" s="72">
        <v>9</v>
      </c>
      <c r="G11" s="157"/>
      <c r="O11" s="56" t="str">
        <f t="shared" si="1"/>
        <v>SV Heim</v>
      </c>
      <c r="P11" s="61">
        <v>9</v>
      </c>
      <c r="Q11" s="62"/>
      <c r="R11" s="61">
        <v>9</v>
      </c>
      <c r="S11" s="81"/>
      <c r="T11" s="63">
        <v>9</v>
      </c>
      <c r="U11" s="60"/>
    </row>
    <row r="12" spans="1:21" ht="13.5">
      <c r="A12" s="68" t="str">
        <f t="shared" si="0"/>
        <v>Gast 1</v>
      </c>
      <c r="B12" s="71">
        <v>10</v>
      </c>
      <c r="C12" s="67"/>
      <c r="D12" s="71">
        <v>10</v>
      </c>
      <c r="E12" s="85"/>
      <c r="F12" s="72">
        <v>10</v>
      </c>
      <c r="G12" s="73"/>
      <c r="O12" s="56" t="str">
        <f t="shared" si="1"/>
        <v>SV Heim</v>
      </c>
      <c r="P12" s="61">
        <v>10</v>
      </c>
      <c r="Q12" s="62"/>
      <c r="R12" s="61">
        <v>10</v>
      </c>
      <c r="S12" s="81"/>
      <c r="T12" s="63">
        <v>10</v>
      </c>
      <c r="U12" s="60"/>
    </row>
    <row r="13" spans="1:21" ht="13.5">
      <c r="A13" s="68" t="str">
        <f t="shared" si="0"/>
        <v>Gast 1</v>
      </c>
      <c r="B13" s="71">
        <v>11</v>
      </c>
      <c r="C13" s="67"/>
      <c r="D13" s="71">
        <v>11</v>
      </c>
      <c r="E13" s="85"/>
      <c r="F13" s="72">
        <v>11</v>
      </c>
      <c r="G13" s="73"/>
      <c r="O13" s="56" t="str">
        <f t="shared" si="1"/>
        <v>SV Heim</v>
      </c>
      <c r="P13" s="61">
        <v>11</v>
      </c>
      <c r="Q13" s="62"/>
      <c r="R13" s="61">
        <v>11</v>
      </c>
      <c r="S13" s="81"/>
      <c r="T13" s="63">
        <v>11</v>
      </c>
      <c r="U13" s="60"/>
    </row>
    <row r="14" spans="1:21" ht="13.5">
      <c r="A14" s="68" t="str">
        <f t="shared" si="0"/>
        <v>Gast 1</v>
      </c>
      <c r="B14" s="71">
        <v>12</v>
      </c>
      <c r="C14" s="67"/>
      <c r="D14" s="71">
        <v>12</v>
      </c>
      <c r="E14" s="85"/>
      <c r="F14" s="72">
        <v>12</v>
      </c>
      <c r="G14" s="73"/>
      <c r="O14" s="56" t="str">
        <f t="shared" si="1"/>
        <v>SV Heim</v>
      </c>
      <c r="P14" s="61">
        <v>12</v>
      </c>
      <c r="Q14" s="62"/>
      <c r="R14" s="61">
        <v>12</v>
      </c>
      <c r="S14" s="81"/>
      <c r="T14" s="63">
        <v>12</v>
      </c>
      <c r="U14" s="64"/>
    </row>
    <row r="15" spans="1:21" ht="13.5">
      <c r="A15" s="68" t="str">
        <f t="shared" si="0"/>
        <v>Gast 1</v>
      </c>
      <c r="B15" s="71">
        <v>13</v>
      </c>
      <c r="C15" s="67"/>
      <c r="D15" s="71">
        <v>13</v>
      </c>
      <c r="E15" s="85"/>
      <c r="F15" s="72">
        <v>13</v>
      </c>
      <c r="G15" s="73"/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SV Heim</v>
      </c>
      <c r="P15" s="61">
        <v>13</v>
      </c>
      <c r="Q15" s="62"/>
      <c r="R15" s="61">
        <v>13</v>
      </c>
      <c r="S15" s="81"/>
      <c r="T15" s="63">
        <v>13</v>
      </c>
      <c r="U15" s="64"/>
    </row>
    <row r="16" spans="1:21" ht="13.5">
      <c r="A16" s="68" t="str">
        <f t="shared" si="0"/>
        <v>Gast 1</v>
      </c>
      <c r="B16" s="71">
        <v>14</v>
      </c>
      <c r="C16" s="67"/>
      <c r="D16" s="71">
        <v>14</v>
      </c>
      <c r="E16" s="85"/>
      <c r="F16" s="72">
        <v>14</v>
      </c>
      <c r="G16" s="73"/>
      <c r="H16" s="21"/>
      <c r="I16" s="6"/>
      <c r="L16" s="20"/>
      <c r="O16" s="56" t="str">
        <f t="shared" si="1"/>
        <v>SV Heim</v>
      </c>
      <c r="P16" s="61">
        <v>14</v>
      </c>
      <c r="Q16" s="62"/>
      <c r="R16" s="61">
        <v>14</v>
      </c>
      <c r="S16" s="81"/>
      <c r="T16" s="63">
        <v>14</v>
      </c>
      <c r="U16" s="64"/>
    </row>
    <row r="17" spans="1:21" ht="13.5">
      <c r="A17" s="68" t="str">
        <f t="shared" si="0"/>
        <v>Gast 1</v>
      </c>
      <c r="B17" s="71">
        <v>15</v>
      </c>
      <c r="C17" s="67"/>
      <c r="D17" s="71">
        <v>15</v>
      </c>
      <c r="E17" s="85"/>
      <c r="F17" s="72">
        <v>15</v>
      </c>
      <c r="G17" s="73"/>
      <c r="H17" s="21"/>
      <c r="I17" s="6"/>
      <c r="L17" s="20"/>
      <c r="O17" s="56" t="str">
        <f t="shared" si="1"/>
        <v>SV Heim</v>
      </c>
      <c r="P17" s="61">
        <v>15</v>
      </c>
      <c r="Q17" s="62"/>
      <c r="R17" s="61">
        <v>15</v>
      </c>
      <c r="S17" s="81"/>
      <c r="T17" s="63">
        <v>15</v>
      </c>
      <c r="U17" s="64"/>
    </row>
    <row r="18" spans="1:21" ht="13.5">
      <c r="A18" s="68" t="str">
        <f t="shared" si="0"/>
        <v>Gast 1</v>
      </c>
      <c r="B18" s="71">
        <v>16</v>
      </c>
      <c r="C18" s="67"/>
      <c r="D18" s="71">
        <v>16</v>
      </c>
      <c r="E18" s="85"/>
      <c r="F18" s="72">
        <v>16</v>
      </c>
      <c r="G18" s="73"/>
      <c r="H18" s="21"/>
      <c r="I18" s="6"/>
      <c r="L18" s="20"/>
      <c r="O18" s="56" t="str">
        <f t="shared" si="1"/>
        <v>SV Heim</v>
      </c>
      <c r="P18" s="61">
        <v>16</v>
      </c>
      <c r="Q18" s="62"/>
      <c r="R18" s="61">
        <v>16</v>
      </c>
      <c r="S18" s="81"/>
      <c r="T18" s="63">
        <v>16</v>
      </c>
      <c r="U18" s="64"/>
    </row>
    <row r="19" spans="1:21" ht="13.5">
      <c r="A19" s="68" t="str">
        <f t="shared" si="0"/>
        <v>Gast 1</v>
      </c>
      <c r="B19" s="71">
        <v>17</v>
      </c>
      <c r="C19" s="67"/>
      <c r="D19" s="71">
        <v>17</v>
      </c>
      <c r="E19" s="85"/>
      <c r="F19" s="72">
        <v>17</v>
      </c>
      <c r="G19" s="73"/>
      <c r="H19" s="21"/>
      <c r="I19" s="6"/>
      <c r="L19" s="20"/>
      <c r="O19" s="56" t="str">
        <f t="shared" si="1"/>
        <v>SV Heim</v>
      </c>
      <c r="P19" s="61">
        <v>17</v>
      </c>
      <c r="Q19" s="62"/>
      <c r="R19" s="61">
        <v>17</v>
      </c>
      <c r="S19" s="81"/>
      <c r="T19" s="63">
        <v>17</v>
      </c>
      <c r="U19" s="64"/>
    </row>
    <row r="20" spans="1:21" ht="13.5">
      <c r="A20" s="68" t="str">
        <f t="shared" si="0"/>
        <v>Gast 1</v>
      </c>
      <c r="B20" s="71">
        <v>18</v>
      </c>
      <c r="C20" s="67"/>
      <c r="D20" s="71">
        <v>18</v>
      </c>
      <c r="E20" s="85"/>
      <c r="F20" s="72">
        <v>18</v>
      </c>
      <c r="G20" s="73"/>
      <c r="H20" s="21"/>
      <c r="I20" s="6"/>
      <c r="L20" s="20"/>
      <c r="O20" s="56" t="str">
        <f t="shared" si="1"/>
        <v>SV Heim</v>
      </c>
      <c r="P20" s="61">
        <v>18</v>
      </c>
      <c r="Q20" s="62"/>
      <c r="R20" s="61">
        <v>18</v>
      </c>
      <c r="S20" s="81"/>
      <c r="T20" s="63">
        <v>18</v>
      </c>
      <c r="U20" s="64"/>
    </row>
    <row r="21" spans="1:21" ht="13.5">
      <c r="A21" s="68" t="str">
        <f t="shared" si="0"/>
        <v>Gast 1</v>
      </c>
      <c r="B21" s="71">
        <v>19</v>
      </c>
      <c r="C21" s="67"/>
      <c r="D21" s="71">
        <v>19</v>
      </c>
      <c r="E21" s="85"/>
      <c r="F21" s="72">
        <v>19</v>
      </c>
      <c r="G21" s="73"/>
      <c r="H21" s="21"/>
      <c r="I21" s="6"/>
      <c r="L21" s="20"/>
      <c r="O21" s="56" t="str">
        <f t="shared" si="1"/>
        <v>SV Heim</v>
      </c>
      <c r="P21" s="61">
        <v>19</v>
      </c>
      <c r="Q21" s="62"/>
      <c r="R21" s="61">
        <v>19</v>
      </c>
      <c r="S21" s="81"/>
      <c r="T21" s="63">
        <v>19</v>
      </c>
      <c r="U21" s="64"/>
    </row>
    <row r="22" spans="1:21" ht="13.5">
      <c r="A22" s="68" t="str">
        <f t="shared" si="0"/>
        <v>Gast 1</v>
      </c>
      <c r="B22" s="71">
        <v>20</v>
      </c>
      <c r="C22" s="67"/>
      <c r="D22" s="71">
        <v>20</v>
      </c>
      <c r="E22" s="85"/>
      <c r="F22" s="72">
        <v>20</v>
      </c>
      <c r="G22" s="73"/>
      <c r="H22" s="21"/>
      <c r="I22" s="6"/>
      <c r="L22" s="20"/>
      <c r="O22" s="56" t="str">
        <f t="shared" si="1"/>
        <v>SV Heim</v>
      </c>
      <c r="P22" s="61">
        <v>20</v>
      </c>
      <c r="Q22" s="62"/>
      <c r="R22" s="61">
        <v>20</v>
      </c>
      <c r="S22" s="81"/>
      <c r="T22" s="63">
        <v>20</v>
      </c>
      <c r="U22" s="64"/>
    </row>
    <row r="23" spans="1:21" ht="15" customHeight="1">
      <c r="A23" s="68" t="str">
        <f t="shared" si="0"/>
        <v>Gast 1</v>
      </c>
      <c r="B23" s="71">
        <v>21</v>
      </c>
      <c r="C23" s="67"/>
      <c r="D23" s="71">
        <v>21</v>
      </c>
      <c r="E23" s="85"/>
      <c r="F23" s="72">
        <v>21</v>
      </c>
      <c r="G23" s="73"/>
      <c r="H23" s="21"/>
      <c r="I23" s="6"/>
      <c r="L23" s="20"/>
      <c r="O23" s="56" t="str">
        <f t="shared" si="1"/>
        <v>SV Heim</v>
      </c>
      <c r="P23" s="61">
        <v>21</v>
      </c>
      <c r="Q23" s="62"/>
      <c r="R23" s="61">
        <v>21</v>
      </c>
      <c r="S23" s="81"/>
      <c r="T23" s="63">
        <v>21</v>
      </c>
      <c r="U23" s="64"/>
    </row>
    <row r="24" spans="1:21" ht="24.75" customHeight="1">
      <c r="A24" s="26" t="s">
        <v>43</v>
      </c>
      <c r="B24" s="30">
        <v>1</v>
      </c>
      <c r="C24" s="42"/>
      <c r="D24" s="30">
        <v>1</v>
      </c>
      <c r="E24" s="87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SV Heim</v>
      </c>
      <c r="P24" s="61">
        <v>22</v>
      </c>
      <c r="Q24" s="62"/>
      <c r="R24" s="61">
        <v>22</v>
      </c>
      <c r="S24" s="81"/>
      <c r="T24" s="63">
        <v>22</v>
      </c>
      <c r="U24" s="64"/>
    </row>
    <row r="25" spans="1:21" ht="13.5">
      <c r="A25" s="74" t="str">
        <f aca="true" t="shared" si="2" ref="A25:A44">$A$24</f>
        <v>Gastmannschaft 2</v>
      </c>
      <c r="B25" s="75">
        <v>2</v>
      </c>
      <c r="C25" s="67"/>
      <c r="D25" s="75">
        <v>2</v>
      </c>
      <c r="E25" s="85"/>
      <c r="F25" s="72">
        <v>2</v>
      </c>
      <c r="G25" s="76"/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SV Heim</v>
      </c>
      <c r="P25" s="61">
        <v>23</v>
      </c>
      <c r="Q25" s="62"/>
      <c r="R25" s="61">
        <v>23</v>
      </c>
      <c r="S25" s="81"/>
      <c r="T25" s="63">
        <v>23</v>
      </c>
      <c r="U25" s="64"/>
    </row>
    <row r="26" spans="1:21" ht="13.5">
      <c r="A26" s="74" t="str">
        <f t="shared" si="2"/>
        <v>Gastmannschaft 2</v>
      </c>
      <c r="B26" s="75">
        <v>3</v>
      </c>
      <c r="C26" s="67"/>
      <c r="D26" s="75">
        <v>3</v>
      </c>
      <c r="E26" s="85"/>
      <c r="F26" s="72">
        <v>3</v>
      </c>
      <c r="G26" s="76"/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SV Heim</v>
      </c>
      <c r="P26" s="61">
        <v>24</v>
      </c>
      <c r="Q26" s="62"/>
      <c r="R26" s="61">
        <v>24</v>
      </c>
      <c r="S26" s="81"/>
      <c r="T26" s="63">
        <v>24</v>
      </c>
      <c r="U26" s="64"/>
    </row>
    <row r="27" spans="1:21" ht="13.5">
      <c r="A27" s="74" t="str">
        <f t="shared" si="2"/>
        <v>Gastmannschaft 2</v>
      </c>
      <c r="B27" s="75">
        <v>4</v>
      </c>
      <c r="C27" s="67"/>
      <c r="D27" s="75">
        <v>4</v>
      </c>
      <c r="E27" s="85"/>
      <c r="F27" s="72">
        <v>4</v>
      </c>
      <c r="G27" s="76"/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SV Heim</v>
      </c>
      <c r="P27" s="61">
        <v>25</v>
      </c>
      <c r="Q27" s="62"/>
      <c r="R27" s="61">
        <v>25</v>
      </c>
      <c r="S27" s="81"/>
      <c r="T27" s="63">
        <v>25</v>
      </c>
      <c r="U27" s="64"/>
    </row>
    <row r="28" spans="1:21" ht="13.5">
      <c r="A28" s="74" t="str">
        <f t="shared" si="2"/>
        <v>Gastmannschaft 2</v>
      </c>
      <c r="B28" s="75">
        <v>5</v>
      </c>
      <c r="C28" s="67"/>
      <c r="D28" s="75">
        <v>5</v>
      </c>
      <c r="E28" s="85"/>
      <c r="F28" s="72">
        <v>5</v>
      </c>
      <c r="G28" s="76"/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SV Heim</v>
      </c>
      <c r="P28" s="61">
        <v>26</v>
      </c>
      <c r="Q28" s="62"/>
      <c r="R28" s="61">
        <v>26</v>
      </c>
      <c r="S28" s="81"/>
      <c r="T28" s="63">
        <v>26</v>
      </c>
      <c r="U28" s="64"/>
    </row>
    <row r="29" spans="1:21" ht="13.5">
      <c r="A29" s="74" t="str">
        <f t="shared" si="2"/>
        <v>Gastmannschaft 2</v>
      </c>
      <c r="B29" s="75">
        <v>6</v>
      </c>
      <c r="C29" s="67"/>
      <c r="D29" s="75">
        <v>6</v>
      </c>
      <c r="E29" s="85"/>
      <c r="F29" s="72">
        <v>6</v>
      </c>
      <c r="G29" s="76"/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SV Heim</v>
      </c>
      <c r="P29" s="61">
        <v>27</v>
      </c>
      <c r="Q29" s="62"/>
      <c r="R29" s="61">
        <v>27</v>
      </c>
      <c r="S29" s="81"/>
      <c r="T29" s="63">
        <v>27</v>
      </c>
      <c r="U29" s="64"/>
    </row>
    <row r="30" spans="1:21" ht="13.5">
      <c r="A30" s="74" t="str">
        <f t="shared" si="2"/>
        <v>Gastmannschaft 2</v>
      </c>
      <c r="B30" s="75">
        <v>7</v>
      </c>
      <c r="C30" s="67"/>
      <c r="D30" s="75">
        <v>7</v>
      </c>
      <c r="E30" s="85"/>
      <c r="F30" s="72">
        <v>7</v>
      </c>
      <c r="G30" s="76"/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SV Heim</v>
      </c>
      <c r="P30" s="61">
        <v>28</v>
      </c>
      <c r="Q30" s="62"/>
      <c r="R30" s="61">
        <v>28</v>
      </c>
      <c r="S30" s="81"/>
      <c r="T30" s="63">
        <v>28</v>
      </c>
      <c r="U30" s="64"/>
    </row>
    <row r="31" spans="1:21" ht="13.5">
      <c r="A31" s="74" t="str">
        <f t="shared" si="2"/>
        <v>Gastmannschaft 2</v>
      </c>
      <c r="B31" s="75">
        <v>8</v>
      </c>
      <c r="C31" s="67"/>
      <c r="D31" s="75">
        <v>8</v>
      </c>
      <c r="E31" s="85"/>
      <c r="F31" s="72">
        <v>8</v>
      </c>
      <c r="G31" s="76"/>
      <c r="J31" s="20">
        <v>9</v>
      </c>
      <c r="K31" s="19" t="s">
        <v>16</v>
      </c>
      <c r="L31" s="20">
        <v>9</v>
      </c>
      <c r="O31" s="56" t="str">
        <f t="shared" si="1"/>
        <v>SV Heim</v>
      </c>
      <c r="P31" s="61">
        <v>29</v>
      </c>
      <c r="Q31" s="62"/>
      <c r="R31" s="61">
        <v>29</v>
      </c>
      <c r="S31" s="81"/>
      <c r="T31" s="63">
        <v>29</v>
      </c>
      <c r="U31" s="64"/>
    </row>
    <row r="32" spans="1:21" ht="13.5">
      <c r="A32" s="74" t="str">
        <f t="shared" si="2"/>
        <v>Gastmannschaft 2</v>
      </c>
      <c r="B32" s="75">
        <v>9</v>
      </c>
      <c r="C32" s="67"/>
      <c r="D32" s="75">
        <v>9</v>
      </c>
      <c r="E32" s="85"/>
      <c r="F32" s="72">
        <v>9</v>
      </c>
      <c r="G32" s="76"/>
      <c r="J32" s="20">
        <v>10</v>
      </c>
      <c r="K32" s="19" t="s">
        <v>17</v>
      </c>
      <c r="O32" s="56" t="str">
        <f t="shared" si="1"/>
        <v>SV Heim</v>
      </c>
      <c r="P32" s="61">
        <v>30</v>
      </c>
      <c r="Q32" s="62"/>
      <c r="R32" s="61">
        <v>30</v>
      </c>
      <c r="S32" s="81"/>
      <c r="T32" s="63">
        <v>30</v>
      </c>
      <c r="U32" s="64"/>
    </row>
    <row r="33" spans="1:21" ht="13.5">
      <c r="A33" s="74" t="str">
        <f t="shared" si="2"/>
        <v>Gastmannschaft 2</v>
      </c>
      <c r="B33" s="75">
        <v>10</v>
      </c>
      <c r="C33" s="67"/>
      <c r="D33" s="75">
        <v>10</v>
      </c>
      <c r="E33" s="85"/>
      <c r="F33" s="72">
        <v>10</v>
      </c>
      <c r="G33" s="76"/>
      <c r="J33" s="20">
        <v>11</v>
      </c>
      <c r="K33" s="19" t="s">
        <v>18</v>
      </c>
      <c r="O33" s="56" t="str">
        <f t="shared" si="1"/>
        <v>SV Heim</v>
      </c>
      <c r="P33" s="61">
        <v>31</v>
      </c>
      <c r="Q33" s="62"/>
      <c r="R33" s="61">
        <v>31</v>
      </c>
      <c r="S33" s="81"/>
      <c r="T33" s="63">
        <v>31</v>
      </c>
      <c r="U33" s="64"/>
    </row>
    <row r="34" spans="1:21" ht="13.5">
      <c r="A34" s="74" t="str">
        <f t="shared" si="2"/>
        <v>Gastmannschaft 2</v>
      </c>
      <c r="B34" s="75">
        <v>11</v>
      </c>
      <c r="C34" s="67"/>
      <c r="D34" s="75">
        <v>11</v>
      </c>
      <c r="E34" s="85"/>
      <c r="F34" s="72">
        <v>11</v>
      </c>
      <c r="G34" s="76"/>
      <c r="J34" s="20">
        <v>12</v>
      </c>
      <c r="K34" s="19" t="s">
        <v>19</v>
      </c>
      <c r="O34" s="56" t="str">
        <f t="shared" si="1"/>
        <v>SV Heim</v>
      </c>
      <c r="P34" s="61">
        <v>32</v>
      </c>
      <c r="Q34" s="62"/>
      <c r="R34" s="61">
        <v>32</v>
      </c>
      <c r="S34" s="81"/>
      <c r="T34" s="63">
        <v>32</v>
      </c>
      <c r="U34" s="64"/>
    </row>
    <row r="35" spans="1:21" ht="13.5">
      <c r="A35" s="74" t="str">
        <f t="shared" si="2"/>
        <v>Gastmannschaft 2</v>
      </c>
      <c r="B35" s="75">
        <v>12</v>
      </c>
      <c r="C35" s="67"/>
      <c r="D35" s="75">
        <v>12</v>
      </c>
      <c r="E35" s="85"/>
      <c r="F35" s="72">
        <v>12</v>
      </c>
      <c r="G35" s="76"/>
      <c r="J35" s="20">
        <v>13</v>
      </c>
      <c r="O35" s="56" t="str">
        <f t="shared" si="1"/>
        <v>SV Heim</v>
      </c>
      <c r="P35" s="61">
        <v>33</v>
      </c>
      <c r="Q35" s="62"/>
      <c r="R35" s="61">
        <v>33</v>
      </c>
      <c r="S35" s="81"/>
      <c r="T35" s="63">
        <v>33</v>
      </c>
      <c r="U35" s="64"/>
    </row>
    <row r="36" spans="1:21" ht="13.5">
      <c r="A36" s="74" t="str">
        <f t="shared" si="2"/>
        <v>Gastmannschaft 2</v>
      </c>
      <c r="B36" s="75">
        <v>13</v>
      </c>
      <c r="C36" s="67"/>
      <c r="D36" s="75">
        <v>13</v>
      </c>
      <c r="E36" s="85"/>
      <c r="F36" s="72">
        <v>13</v>
      </c>
      <c r="G36" s="76"/>
      <c r="O36" s="56" t="str">
        <f t="shared" si="1"/>
        <v>SV Heim</v>
      </c>
      <c r="P36" s="61">
        <v>34</v>
      </c>
      <c r="Q36" s="62"/>
      <c r="R36" s="61">
        <v>34</v>
      </c>
      <c r="S36" s="81"/>
      <c r="T36" s="63">
        <v>34</v>
      </c>
      <c r="U36" s="64"/>
    </row>
    <row r="37" spans="1:21" ht="13.5">
      <c r="A37" s="74" t="str">
        <f t="shared" si="2"/>
        <v>Gastmannschaft 2</v>
      </c>
      <c r="B37" s="75">
        <v>14</v>
      </c>
      <c r="C37" s="67"/>
      <c r="D37" s="75">
        <v>14</v>
      </c>
      <c r="E37" s="85"/>
      <c r="F37" s="72">
        <v>14</v>
      </c>
      <c r="G37" s="76"/>
      <c r="O37" s="56" t="str">
        <f t="shared" si="1"/>
        <v>SV Heim</v>
      </c>
      <c r="P37" s="61">
        <v>35</v>
      </c>
      <c r="Q37" s="62"/>
      <c r="R37" s="61">
        <v>35</v>
      </c>
      <c r="S37" s="81"/>
      <c r="T37" s="63">
        <v>35</v>
      </c>
      <c r="U37" s="64"/>
    </row>
    <row r="38" spans="1:21" ht="13.5">
      <c r="A38" s="74" t="str">
        <f t="shared" si="2"/>
        <v>Gastmannschaft 2</v>
      </c>
      <c r="B38" s="75">
        <v>15</v>
      </c>
      <c r="C38" s="67"/>
      <c r="D38" s="75">
        <v>15</v>
      </c>
      <c r="E38" s="85"/>
      <c r="F38" s="72">
        <v>15</v>
      </c>
      <c r="G38" s="76"/>
      <c r="O38" s="56" t="str">
        <f t="shared" si="1"/>
        <v>SV Heim</v>
      </c>
      <c r="P38" s="61">
        <v>36</v>
      </c>
      <c r="Q38" s="62"/>
      <c r="R38" s="61">
        <v>36</v>
      </c>
      <c r="S38" s="81"/>
      <c r="T38" s="63">
        <v>36</v>
      </c>
      <c r="U38" s="64"/>
    </row>
    <row r="39" spans="1:21" ht="13.5">
      <c r="A39" s="74" t="str">
        <f t="shared" si="2"/>
        <v>Gastmannschaft 2</v>
      </c>
      <c r="B39" s="75">
        <v>16</v>
      </c>
      <c r="C39" s="67"/>
      <c r="D39" s="75">
        <v>16</v>
      </c>
      <c r="E39" s="85"/>
      <c r="F39" s="72">
        <v>16</v>
      </c>
      <c r="G39" s="76"/>
      <c r="O39" s="56" t="str">
        <f t="shared" si="1"/>
        <v>SV Heim</v>
      </c>
      <c r="P39" s="61">
        <v>37</v>
      </c>
      <c r="Q39" s="62"/>
      <c r="R39" s="61">
        <v>37</v>
      </c>
      <c r="S39" s="81"/>
      <c r="T39" s="63">
        <v>37</v>
      </c>
      <c r="U39" s="64"/>
    </row>
    <row r="40" spans="1:21" ht="13.5">
      <c r="A40" s="74" t="str">
        <f t="shared" si="2"/>
        <v>Gastmannschaft 2</v>
      </c>
      <c r="B40" s="75">
        <v>17</v>
      </c>
      <c r="C40" s="67"/>
      <c r="D40" s="75">
        <v>17</v>
      </c>
      <c r="E40" s="85"/>
      <c r="F40" s="72">
        <v>17</v>
      </c>
      <c r="G40" s="76"/>
      <c r="O40" s="56" t="str">
        <f t="shared" si="1"/>
        <v>SV Heim</v>
      </c>
      <c r="P40" s="61">
        <v>38</v>
      </c>
      <c r="Q40" s="62"/>
      <c r="R40" s="61">
        <v>38</v>
      </c>
      <c r="S40" s="81"/>
      <c r="T40" s="63">
        <v>38</v>
      </c>
      <c r="U40" s="64"/>
    </row>
    <row r="41" spans="1:21" ht="13.5">
      <c r="A41" s="74" t="str">
        <f t="shared" si="2"/>
        <v>Gastmannschaft 2</v>
      </c>
      <c r="B41" s="75">
        <v>18</v>
      </c>
      <c r="C41" s="67"/>
      <c r="D41" s="75">
        <v>18</v>
      </c>
      <c r="E41" s="85"/>
      <c r="F41" s="72">
        <v>18</v>
      </c>
      <c r="G41" s="76"/>
      <c r="O41" s="56" t="str">
        <f t="shared" si="1"/>
        <v>SV Heim</v>
      </c>
      <c r="P41" s="61">
        <v>39</v>
      </c>
      <c r="Q41" s="62"/>
      <c r="R41" s="61">
        <v>39</v>
      </c>
      <c r="S41" s="81"/>
      <c r="T41" s="63">
        <v>39</v>
      </c>
      <c r="U41" s="64"/>
    </row>
    <row r="42" spans="1:21" ht="13.5">
      <c r="A42" s="74" t="str">
        <f t="shared" si="2"/>
        <v>Gastmannschaft 2</v>
      </c>
      <c r="B42" s="75">
        <v>19</v>
      </c>
      <c r="C42" s="67"/>
      <c r="D42" s="75">
        <v>19</v>
      </c>
      <c r="E42" s="85"/>
      <c r="F42" s="72">
        <v>19</v>
      </c>
      <c r="G42" s="76"/>
      <c r="O42" s="56" t="str">
        <f t="shared" si="1"/>
        <v>SV Heim</v>
      </c>
      <c r="P42" s="61">
        <v>40</v>
      </c>
      <c r="Q42" s="62"/>
      <c r="R42" s="61">
        <v>40</v>
      </c>
      <c r="S42" s="81"/>
      <c r="T42" s="63">
        <v>40</v>
      </c>
      <c r="U42" s="64"/>
    </row>
    <row r="43" spans="1:21" ht="13.5">
      <c r="A43" s="74" t="str">
        <f t="shared" si="2"/>
        <v>Gastmannschaft 2</v>
      </c>
      <c r="B43" s="75">
        <v>20</v>
      </c>
      <c r="C43" s="67"/>
      <c r="D43" s="75">
        <v>20</v>
      </c>
      <c r="E43" s="85"/>
      <c r="F43" s="72">
        <v>20</v>
      </c>
      <c r="G43" s="76"/>
      <c r="O43" s="56" t="str">
        <f t="shared" si="1"/>
        <v>SV Heim</v>
      </c>
      <c r="P43" s="65">
        <v>41</v>
      </c>
      <c r="Q43" s="62"/>
      <c r="R43" s="65">
        <v>41</v>
      </c>
      <c r="S43" s="81"/>
      <c r="T43" s="66">
        <v>41</v>
      </c>
      <c r="U43" s="64"/>
    </row>
    <row r="44" spans="1:7" ht="13.5">
      <c r="A44" s="74" t="str">
        <f t="shared" si="2"/>
        <v>Gastmannschaft 2</v>
      </c>
      <c r="B44" s="75">
        <v>21</v>
      </c>
      <c r="C44" s="67"/>
      <c r="D44" s="75">
        <v>21</v>
      </c>
      <c r="E44" s="85"/>
      <c r="F44" s="72">
        <v>21</v>
      </c>
      <c r="G44" s="76"/>
    </row>
    <row r="45" spans="1:7" ht="24.75" customHeight="1">
      <c r="A45" s="26" t="s">
        <v>44</v>
      </c>
      <c r="B45" s="32">
        <v>1</v>
      </c>
      <c r="C45" s="43"/>
      <c r="D45" s="32">
        <v>1</v>
      </c>
      <c r="E45" s="88"/>
      <c r="F45" s="34">
        <v>1</v>
      </c>
      <c r="G45" s="33"/>
    </row>
    <row r="46" spans="1:7" ht="13.5">
      <c r="A46" s="68" t="str">
        <f aca="true" t="shared" si="3" ref="A46:A65">$A$45</f>
        <v>Gastmannschaft 3</v>
      </c>
      <c r="B46" s="69">
        <v>2</v>
      </c>
      <c r="C46" s="67"/>
      <c r="D46" s="69">
        <v>2</v>
      </c>
      <c r="E46" s="89"/>
      <c r="F46" s="38">
        <v>2</v>
      </c>
      <c r="G46" s="70"/>
    </row>
    <row r="47" spans="1:7" ht="13.5">
      <c r="A47" s="68" t="str">
        <f t="shared" si="3"/>
        <v>Gastmannschaft 3</v>
      </c>
      <c r="B47" s="69">
        <v>3</v>
      </c>
      <c r="C47" s="67"/>
      <c r="D47" s="69">
        <v>3</v>
      </c>
      <c r="E47" s="89"/>
      <c r="F47" s="38">
        <v>3</v>
      </c>
      <c r="G47" s="70"/>
    </row>
    <row r="48" spans="1:7" ht="13.5">
      <c r="A48" s="68" t="str">
        <f t="shared" si="3"/>
        <v>Gastmannschaft 3</v>
      </c>
      <c r="B48" s="69">
        <v>4</v>
      </c>
      <c r="C48" s="67"/>
      <c r="D48" s="69">
        <v>4</v>
      </c>
      <c r="E48" s="89"/>
      <c r="F48" s="38">
        <v>4</v>
      </c>
      <c r="G48" s="70"/>
    </row>
    <row r="49" spans="1:7" ht="13.5">
      <c r="A49" s="68" t="str">
        <f t="shared" si="3"/>
        <v>Gastmannschaft 3</v>
      </c>
      <c r="B49" s="71">
        <v>5</v>
      </c>
      <c r="C49" s="67"/>
      <c r="D49" s="71">
        <v>5</v>
      </c>
      <c r="E49" s="85"/>
      <c r="F49" s="72">
        <v>5</v>
      </c>
      <c r="G49" s="70"/>
    </row>
    <row r="50" spans="1:7" ht="13.5">
      <c r="A50" s="68" t="str">
        <f t="shared" si="3"/>
        <v>Gastmannschaft 3</v>
      </c>
      <c r="B50" s="71">
        <v>6</v>
      </c>
      <c r="C50" s="67"/>
      <c r="D50" s="71">
        <v>6</v>
      </c>
      <c r="E50" s="85"/>
      <c r="F50" s="72">
        <v>6</v>
      </c>
      <c r="G50" s="70"/>
    </row>
    <row r="51" spans="1:7" ht="13.5">
      <c r="A51" s="68" t="str">
        <f t="shared" si="3"/>
        <v>Gastmannschaft 3</v>
      </c>
      <c r="B51" s="71">
        <v>7</v>
      </c>
      <c r="C51" s="67"/>
      <c r="D51" s="71">
        <v>7</v>
      </c>
      <c r="E51" s="85"/>
      <c r="F51" s="72">
        <v>7</v>
      </c>
      <c r="G51" s="70"/>
    </row>
    <row r="52" spans="1:7" ht="13.5">
      <c r="A52" s="68" t="str">
        <f t="shared" si="3"/>
        <v>Gastmannschaft 3</v>
      </c>
      <c r="B52" s="71">
        <v>8</v>
      </c>
      <c r="C52" s="67"/>
      <c r="D52" s="71">
        <v>8</v>
      </c>
      <c r="E52" s="85"/>
      <c r="F52" s="72">
        <v>8</v>
      </c>
      <c r="G52" s="70"/>
    </row>
    <row r="53" spans="1:7" ht="13.5">
      <c r="A53" s="68" t="str">
        <f t="shared" si="3"/>
        <v>Gastmannschaft 3</v>
      </c>
      <c r="B53" s="71">
        <v>9</v>
      </c>
      <c r="C53" s="67"/>
      <c r="D53" s="71">
        <v>9</v>
      </c>
      <c r="E53" s="85"/>
      <c r="F53" s="72">
        <v>9</v>
      </c>
      <c r="G53" s="70"/>
    </row>
    <row r="54" spans="1:7" ht="13.5">
      <c r="A54" s="68" t="str">
        <f t="shared" si="3"/>
        <v>Gastmannschaft 3</v>
      </c>
      <c r="B54" s="71">
        <v>10</v>
      </c>
      <c r="C54" s="67"/>
      <c r="D54" s="71">
        <v>10</v>
      </c>
      <c r="E54" s="85"/>
      <c r="F54" s="72">
        <v>10</v>
      </c>
      <c r="G54" s="70"/>
    </row>
    <row r="55" spans="1:7" ht="13.5">
      <c r="A55" s="68" t="str">
        <f t="shared" si="3"/>
        <v>Gastmannschaft 3</v>
      </c>
      <c r="B55" s="71">
        <v>11</v>
      </c>
      <c r="C55" s="67"/>
      <c r="D55" s="71">
        <v>11</v>
      </c>
      <c r="E55" s="85"/>
      <c r="F55" s="72">
        <v>11</v>
      </c>
      <c r="G55" s="70"/>
    </row>
    <row r="56" spans="1:7" ht="13.5">
      <c r="A56" s="68" t="str">
        <f t="shared" si="3"/>
        <v>Gastmannschaft 3</v>
      </c>
      <c r="B56" s="71">
        <v>12</v>
      </c>
      <c r="C56" s="67"/>
      <c r="D56" s="71">
        <v>12</v>
      </c>
      <c r="E56" s="85"/>
      <c r="F56" s="72">
        <v>12</v>
      </c>
      <c r="G56" s="70"/>
    </row>
    <row r="57" spans="1:7" ht="13.5">
      <c r="A57" s="68" t="str">
        <f t="shared" si="3"/>
        <v>Gastmannschaft 3</v>
      </c>
      <c r="B57" s="71">
        <v>13</v>
      </c>
      <c r="C57" s="67"/>
      <c r="D57" s="71">
        <v>13</v>
      </c>
      <c r="E57" s="85"/>
      <c r="F57" s="72">
        <v>13</v>
      </c>
      <c r="G57" s="70"/>
    </row>
    <row r="58" spans="1:7" ht="13.5">
      <c r="A58" s="68" t="str">
        <f t="shared" si="3"/>
        <v>Gastmannschaft 3</v>
      </c>
      <c r="B58" s="71">
        <v>14</v>
      </c>
      <c r="C58" s="67"/>
      <c r="D58" s="71">
        <v>14</v>
      </c>
      <c r="E58" s="85"/>
      <c r="F58" s="72">
        <v>14</v>
      </c>
      <c r="G58" s="70"/>
    </row>
    <row r="59" spans="1:7" ht="13.5">
      <c r="A59" s="68" t="str">
        <f t="shared" si="3"/>
        <v>Gastmannschaft 3</v>
      </c>
      <c r="B59" s="71">
        <v>15</v>
      </c>
      <c r="C59" s="67"/>
      <c r="D59" s="71">
        <v>15</v>
      </c>
      <c r="E59" s="85"/>
      <c r="F59" s="72">
        <v>15</v>
      </c>
      <c r="G59" s="70"/>
    </row>
    <row r="60" spans="1:7" ht="13.5">
      <c r="A60" s="68" t="str">
        <f t="shared" si="3"/>
        <v>Gastmannschaft 3</v>
      </c>
      <c r="B60" s="71">
        <v>16</v>
      </c>
      <c r="C60" s="67"/>
      <c r="D60" s="71">
        <v>16</v>
      </c>
      <c r="E60" s="85"/>
      <c r="F60" s="72">
        <v>16</v>
      </c>
      <c r="G60" s="70"/>
    </row>
    <row r="61" spans="1:7" ht="13.5">
      <c r="A61" s="68" t="str">
        <f t="shared" si="3"/>
        <v>Gastmannschaft 3</v>
      </c>
      <c r="B61" s="71">
        <v>17</v>
      </c>
      <c r="C61" s="67"/>
      <c r="D61" s="71">
        <v>17</v>
      </c>
      <c r="E61" s="85"/>
      <c r="F61" s="72">
        <v>17</v>
      </c>
      <c r="G61" s="70"/>
    </row>
    <row r="62" spans="1:7" ht="13.5">
      <c r="A62" s="68" t="str">
        <f t="shared" si="3"/>
        <v>Gastmannschaft 3</v>
      </c>
      <c r="B62" s="71">
        <v>18</v>
      </c>
      <c r="C62" s="67"/>
      <c r="D62" s="71">
        <v>18</v>
      </c>
      <c r="E62" s="85"/>
      <c r="F62" s="72">
        <v>18</v>
      </c>
      <c r="G62" s="70"/>
    </row>
    <row r="63" spans="1:7" ht="13.5">
      <c r="A63" s="68" t="str">
        <f t="shared" si="3"/>
        <v>Gastmannschaft 3</v>
      </c>
      <c r="B63" s="71">
        <v>19</v>
      </c>
      <c r="C63" s="67"/>
      <c r="D63" s="71">
        <v>19</v>
      </c>
      <c r="E63" s="85"/>
      <c r="F63" s="72">
        <v>19</v>
      </c>
      <c r="G63" s="70"/>
    </row>
    <row r="64" spans="1:7" ht="13.5">
      <c r="A64" s="68" t="str">
        <f t="shared" si="3"/>
        <v>Gastmannschaft 3</v>
      </c>
      <c r="B64" s="71">
        <v>20</v>
      </c>
      <c r="C64" s="67"/>
      <c r="D64" s="71">
        <v>20</v>
      </c>
      <c r="E64" s="85"/>
      <c r="F64" s="72">
        <v>20</v>
      </c>
      <c r="G64" s="70"/>
    </row>
    <row r="65" spans="1:7" ht="13.5">
      <c r="A65" s="68" t="str">
        <f t="shared" si="3"/>
        <v>Gastmannschaft 3</v>
      </c>
      <c r="B65" s="71">
        <v>21</v>
      </c>
      <c r="C65" s="67"/>
      <c r="D65" s="71">
        <v>21</v>
      </c>
      <c r="E65" s="85"/>
      <c r="F65" s="72">
        <v>21</v>
      </c>
      <c r="G65" s="70"/>
    </row>
    <row r="66" spans="1:7" ht="24.75" customHeight="1">
      <c r="A66" s="26" t="s">
        <v>45</v>
      </c>
      <c r="B66" s="34">
        <v>1</v>
      </c>
      <c r="C66" s="43"/>
      <c r="D66" s="34">
        <v>1</v>
      </c>
      <c r="E66" s="88"/>
      <c r="F66" s="34">
        <v>1</v>
      </c>
      <c r="G66" s="33"/>
    </row>
    <row r="67" spans="1:7" ht="13.5">
      <c r="A67" s="74" t="str">
        <f aca="true" t="shared" si="4" ref="A67:A86">$A$66</f>
        <v>Gastmannschaft 4</v>
      </c>
      <c r="B67" s="75">
        <v>2</v>
      </c>
      <c r="C67" s="67"/>
      <c r="D67" s="75">
        <v>2</v>
      </c>
      <c r="E67" s="85"/>
      <c r="F67" s="72">
        <v>2</v>
      </c>
      <c r="G67" s="76"/>
    </row>
    <row r="68" spans="1:7" ht="13.5">
      <c r="A68" s="74" t="str">
        <f t="shared" si="4"/>
        <v>Gastmannschaft 4</v>
      </c>
      <c r="B68" s="75">
        <v>3</v>
      </c>
      <c r="C68" s="67"/>
      <c r="D68" s="75">
        <v>3</v>
      </c>
      <c r="E68" s="85"/>
      <c r="F68" s="72">
        <v>3</v>
      </c>
      <c r="G68" s="76"/>
    </row>
    <row r="69" spans="1:7" ht="13.5">
      <c r="A69" s="74" t="str">
        <f t="shared" si="4"/>
        <v>Gastmannschaft 4</v>
      </c>
      <c r="B69" s="75">
        <v>4</v>
      </c>
      <c r="C69" s="67"/>
      <c r="D69" s="75">
        <v>4</v>
      </c>
      <c r="E69" s="85"/>
      <c r="F69" s="72">
        <v>4</v>
      </c>
      <c r="G69" s="76"/>
    </row>
    <row r="70" spans="1:7" ht="13.5">
      <c r="A70" s="74" t="str">
        <f t="shared" si="4"/>
        <v>Gastmannschaft 4</v>
      </c>
      <c r="B70" s="75">
        <v>5</v>
      </c>
      <c r="C70" s="67"/>
      <c r="D70" s="75">
        <v>5</v>
      </c>
      <c r="E70" s="85"/>
      <c r="F70" s="72">
        <v>5</v>
      </c>
      <c r="G70" s="76"/>
    </row>
    <row r="71" spans="1:7" ht="13.5">
      <c r="A71" s="74" t="str">
        <f t="shared" si="4"/>
        <v>Gastmannschaft 4</v>
      </c>
      <c r="B71" s="75">
        <v>6</v>
      </c>
      <c r="C71" s="67"/>
      <c r="D71" s="75">
        <v>6</v>
      </c>
      <c r="E71" s="85"/>
      <c r="F71" s="72">
        <v>6</v>
      </c>
      <c r="G71" s="76"/>
    </row>
    <row r="72" spans="1:7" ht="13.5">
      <c r="A72" s="74" t="str">
        <f t="shared" si="4"/>
        <v>Gastmannschaft 4</v>
      </c>
      <c r="B72" s="75">
        <v>7</v>
      </c>
      <c r="C72" s="67"/>
      <c r="D72" s="75">
        <v>7</v>
      </c>
      <c r="E72" s="85"/>
      <c r="F72" s="72">
        <v>7</v>
      </c>
      <c r="G72" s="76"/>
    </row>
    <row r="73" spans="1:7" ht="13.5">
      <c r="A73" s="74" t="str">
        <f t="shared" si="4"/>
        <v>Gastmannschaft 4</v>
      </c>
      <c r="B73" s="75">
        <v>8</v>
      </c>
      <c r="C73" s="67"/>
      <c r="D73" s="75">
        <v>8</v>
      </c>
      <c r="E73" s="85"/>
      <c r="F73" s="72">
        <v>8</v>
      </c>
      <c r="G73" s="76"/>
    </row>
    <row r="74" spans="1:7" ht="13.5">
      <c r="A74" s="74" t="str">
        <f t="shared" si="4"/>
        <v>Gastmannschaft 4</v>
      </c>
      <c r="B74" s="75">
        <v>9</v>
      </c>
      <c r="C74" s="67"/>
      <c r="D74" s="75">
        <v>9</v>
      </c>
      <c r="E74" s="85"/>
      <c r="F74" s="72">
        <v>9</v>
      </c>
      <c r="G74" s="76"/>
    </row>
    <row r="75" spans="1:7" ht="13.5">
      <c r="A75" s="74" t="str">
        <f t="shared" si="4"/>
        <v>Gastmannschaft 4</v>
      </c>
      <c r="B75" s="75">
        <v>10</v>
      </c>
      <c r="C75" s="67"/>
      <c r="D75" s="75">
        <v>10</v>
      </c>
      <c r="E75" s="85"/>
      <c r="F75" s="72">
        <v>10</v>
      </c>
      <c r="G75" s="76"/>
    </row>
    <row r="76" spans="1:7" ht="13.5">
      <c r="A76" s="74" t="str">
        <f t="shared" si="4"/>
        <v>Gastmannschaft 4</v>
      </c>
      <c r="B76" s="75">
        <v>11</v>
      </c>
      <c r="C76" s="67"/>
      <c r="D76" s="75">
        <v>11</v>
      </c>
      <c r="E76" s="85"/>
      <c r="F76" s="72">
        <v>11</v>
      </c>
      <c r="G76" s="76"/>
    </row>
    <row r="77" spans="1:7" ht="13.5">
      <c r="A77" s="74" t="str">
        <f t="shared" si="4"/>
        <v>Gastmannschaft 4</v>
      </c>
      <c r="B77" s="75">
        <v>12</v>
      </c>
      <c r="C77" s="67"/>
      <c r="D77" s="75">
        <v>12</v>
      </c>
      <c r="E77" s="85"/>
      <c r="F77" s="72">
        <v>12</v>
      </c>
      <c r="G77" s="76"/>
    </row>
    <row r="78" spans="1:7" ht="13.5">
      <c r="A78" s="74" t="str">
        <f t="shared" si="4"/>
        <v>Gastmannschaft 4</v>
      </c>
      <c r="B78" s="75">
        <v>13</v>
      </c>
      <c r="C78" s="67"/>
      <c r="D78" s="75">
        <v>13</v>
      </c>
      <c r="E78" s="85"/>
      <c r="F78" s="72">
        <v>13</v>
      </c>
      <c r="G78" s="76"/>
    </row>
    <row r="79" spans="1:7" ht="13.5">
      <c r="A79" s="74" t="str">
        <f t="shared" si="4"/>
        <v>Gastmannschaft 4</v>
      </c>
      <c r="B79" s="75">
        <v>14</v>
      </c>
      <c r="C79" s="67"/>
      <c r="D79" s="75">
        <v>14</v>
      </c>
      <c r="E79" s="85"/>
      <c r="F79" s="72">
        <v>14</v>
      </c>
      <c r="G79" s="76"/>
    </row>
    <row r="80" spans="1:7" ht="13.5">
      <c r="A80" s="74" t="str">
        <f t="shared" si="4"/>
        <v>Gastmannschaft 4</v>
      </c>
      <c r="B80" s="75">
        <v>15</v>
      </c>
      <c r="C80" s="67"/>
      <c r="D80" s="75">
        <v>15</v>
      </c>
      <c r="E80" s="85"/>
      <c r="F80" s="72">
        <v>15</v>
      </c>
      <c r="G80" s="76"/>
    </row>
    <row r="81" spans="1:7" ht="13.5">
      <c r="A81" s="74" t="str">
        <f t="shared" si="4"/>
        <v>Gastmannschaft 4</v>
      </c>
      <c r="B81" s="75">
        <v>16</v>
      </c>
      <c r="C81" s="67"/>
      <c r="D81" s="75">
        <v>16</v>
      </c>
      <c r="E81" s="85"/>
      <c r="F81" s="72">
        <v>16</v>
      </c>
      <c r="G81" s="76"/>
    </row>
    <row r="82" spans="1:7" ht="13.5">
      <c r="A82" s="74" t="str">
        <f t="shared" si="4"/>
        <v>Gastmannschaft 4</v>
      </c>
      <c r="B82" s="75">
        <v>17</v>
      </c>
      <c r="C82" s="67"/>
      <c r="D82" s="75">
        <v>17</v>
      </c>
      <c r="E82" s="85"/>
      <c r="F82" s="72">
        <v>17</v>
      </c>
      <c r="G82" s="76"/>
    </row>
    <row r="83" spans="1:7" ht="13.5">
      <c r="A83" s="74" t="str">
        <f t="shared" si="4"/>
        <v>Gastmannschaft 4</v>
      </c>
      <c r="B83" s="75">
        <v>18</v>
      </c>
      <c r="C83" s="67"/>
      <c r="D83" s="75">
        <v>18</v>
      </c>
      <c r="E83" s="85"/>
      <c r="F83" s="72">
        <v>18</v>
      </c>
      <c r="G83" s="76"/>
    </row>
    <row r="84" spans="1:7" ht="13.5">
      <c r="A84" s="74" t="str">
        <f t="shared" si="4"/>
        <v>Gastmannschaft 4</v>
      </c>
      <c r="B84" s="75">
        <v>19</v>
      </c>
      <c r="C84" s="67"/>
      <c r="D84" s="75">
        <v>19</v>
      </c>
      <c r="E84" s="85"/>
      <c r="F84" s="72">
        <v>19</v>
      </c>
      <c r="G84" s="76"/>
    </row>
    <row r="85" spans="1:7" ht="13.5">
      <c r="A85" s="74" t="str">
        <f t="shared" si="4"/>
        <v>Gastmannschaft 4</v>
      </c>
      <c r="B85" s="75">
        <v>20</v>
      </c>
      <c r="C85" s="67"/>
      <c r="D85" s="75">
        <v>20</v>
      </c>
      <c r="E85" s="85"/>
      <c r="F85" s="72">
        <v>20</v>
      </c>
      <c r="G85" s="76"/>
    </row>
    <row r="86" spans="1:7" ht="13.5">
      <c r="A86" s="74" t="str">
        <f t="shared" si="4"/>
        <v>Gastmannschaft 4</v>
      </c>
      <c r="B86" s="75">
        <v>21</v>
      </c>
      <c r="C86" s="67"/>
      <c r="D86" s="75">
        <v>21</v>
      </c>
      <c r="E86" s="85"/>
      <c r="F86" s="72">
        <v>21</v>
      </c>
      <c r="G86" s="76"/>
    </row>
    <row r="87" spans="1:7" ht="24.75" customHeight="1">
      <c r="A87" s="26" t="s">
        <v>46</v>
      </c>
      <c r="B87" s="32">
        <v>1</v>
      </c>
      <c r="C87" s="43"/>
      <c r="D87" s="32">
        <v>1</v>
      </c>
      <c r="E87" s="88"/>
      <c r="F87" s="34">
        <v>1</v>
      </c>
      <c r="G87" s="33"/>
    </row>
    <row r="88" spans="1:13" ht="13.5">
      <c r="A88" s="68" t="str">
        <f aca="true" t="shared" si="5" ref="A88:A107">$A$87</f>
        <v>Gastmannschaft 5</v>
      </c>
      <c r="B88" s="71">
        <v>2</v>
      </c>
      <c r="C88" s="67"/>
      <c r="D88" s="75">
        <v>2</v>
      </c>
      <c r="E88" s="85"/>
      <c r="F88" s="72">
        <v>2</v>
      </c>
      <c r="G88" s="73"/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3.5">
      <c r="A89" s="68" t="str">
        <f t="shared" si="5"/>
        <v>Gastmannschaft 5</v>
      </c>
      <c r="B89" s="71">
        <v>3</v>
      </c>
      <c r="C89" s="67"/>
      <c r="D89" s="75">
        <v>3</v>
      </c>
      <c r="E89" s="85"/>
      <c r="F89" s="72">
        <v>3</v>
      </c>
      <c r="G89" s="73"/>
    </row>
    <row r="90" spans="1:7" ht="13.5">
      <c r="A90" s="68" t="str">
        <f t="shared" si="5"/>
        <v>Gastmannschaft 5</v>
      </c>
      <c r="B90" s="71">
        <v>4</v>
      </c>
      <c r="C90" s="67"/>
      <c r="D90" s="75">
        <v>4</v>
      </c>
      <c r="E90" s="85"/>
      <c r="F90" s="72">
        <v>4</v>
      </c>
      <c r="G90" s="73"/>
    </row>
    <row r="91" spans="1:7" ht="13.5">
      <c r="A91" s="68" t="str">
        <f t="shared" si="5"/>
        <v>Gastmannschaft 5</v>
      </c>
      <c r="B91" s="71">
        <v>5</v>
      </c>
      <c r="C91" s="67"/>
      <c r="D91" s="75">
        <v>5</v>
      </c>
      <c r="E91" s="85"/>
      <c r="F91" s="72">
        <v>5</v>
      </c>
      <c r="G91" s="73"/>
    </row>
    <row r="92" spans="1:7" ht="13.5">
      <c r="A92" s="68" t="str">
        <f t="shared" si="5"/>
        <v>Gastmannschaft 5</v>
      </c>
      <c r="B92" s="71">
        <v>6</v>
      </c>
      <c r="C92" s="67"/>
      <c r="D92" s="75">
        <v>6</v>
      </c>
      <c r="E92" s="85"/>
      <c r="F92" s="72">
        <v>6</v>
      </c>
      <c r="G92" s="73"/>
    </row>
    <row r="93" spans="1:7" ht="13.5">
      <c r="A93" s="68" t="str">
        <f t="shared" si="5"/>
        <v>Gastmannschaft 5</v>
      </c>
      <c r="B93" s="71">
        <v>7</v>
      </c>
      <c r="C93" s="67"/>
      <c r="D93" s="75">
        <v>7</v>
      </c>
      <c r="E93" s="85"/>
      <c r="F93" s="72">
        <v>7</v>
      </c>
      <c r="G93" s="73"/>
    </row>
    <row r="94" spans="1:7" ht="13.5">
      <c r="A94" s="68" t="str">
        <f t="shared" si="5"/>
        <v>Gastmannschaft 5</v>
      </c>
      <c r="B94" s="71">
        <v>8</v>
      </c>
      <c r="C94" s="67"/>
      <c r="D94" s="75">
        <v>8</v>
      </c>
      <c r="E94" s="85"/>
      <c r="F94" s="72">
        <v>8</v>
      </c>
      <c r="G94" s="73"/>
    </row>
    <row r="95" spans="1:7" ht="13.5">
      <c r="A95" s="68" t="str">
        <f t="shared" si="5"/>
        <v>Gastmannschaft 5</v>
      </c>
      <c r="B95" s="71">
        <v>9</v>
      </c>
      <c r="C95" s="67"/>
      <c r="D95" s="75">
        <v>9</v>
      </c>
      <c r="E95" s="85"/>
      <c r="F95" s="72">
        <v>9</v>
      </c>
      <c r="G95" s="73"/>
    </row>
    <row r="96" spans="1:7" ht="13.5">
      <c r="A96" s="68" t="str">
        <f t="shared" si="5"/>
        <v>Gastmannschaft 5</v>
      </c>
      <c r="B96" s="71">
        <v>10</v>
      </c>
      <c r="C96" s="67"/>
      <c r="D96" s="75">
        <v>10</v>
      </c>
      <c r="E96" s="85"/>
      <c r="F96" s="72">
        <v>10</v>
      </c>
      <c r="G96" s="73"/>
    </row>
    <row r="97" spans="1:7" ht="13.5">
      <c r="A97" s="68" t="str">
        <f t="shared" si="5"/>
        <v>Gastmannschaft 5</v>
      </c>
      <c r="B97" s="71">
        <v>11</v>
      </c>
      <c r="C97" s="67"/>
      <c r="D97" s="75">
        <v>11</v>
      </c>
      <c r="E97" s="85"/>
      <c r="F97" s="72">
        <v>11</v>
      </c>
      <c r="G97" s="73"/>
    </row>
    <row r="98" spans="1:7" ht="13.5">
      <c r="A98" s="68" t="str">
        <f t="shared" si="5"/>
        <v>Gastmannschaft 5</v>
      </c>
      <c r="B98" s="71">
        <v>12</v>
      </c>
      <c r="C98" s="67"/>
      <c r="D98" s="75">
        <v>12</v>
      </c>
      <c r="E98" s="85"/>
      <c r="F98" s="72">
        <v>12</v>
      </c>
      <c r="G98" s="73"/>
    </row>
    <row r="99" spans="1:7" ht="13.5">
      <c r="A99" s="68" t="str">
        <f t="shared" si="5"/>
        <v>Gastmannschaft 5</v>
      </c>
      <c r="B99" s="71">
        <v>13</v>
      </c>
      <c r="C99" s="67"/>
      <c r="D99" s="75">
        <v>13</v>
      </c>
      <c r="E99" s="85"/>
      <c r="F99" s="72">
        <v>13</v>
      </c>
      <c r="G99" s="73"/>
    </row>
    <row r="100" spans="1:7" ht="13.5">
      <c r="A100" s="68" t="str">
        <f t="shared" si="5"/>
        <v>Gastmannschaft 5</v>
      </c>
      <c r="B100" s="71">
        <v>14</v>
      </c>
      <c r="C100" s="67"/>
      <c r="D100" s="75">
        <v>14</v>
      </c>
      <c r="E100" s="85"/>
      <c r="F100" s="72">
        <v>14</v>
      </c>
      <c r="G100" s="73"/>
    </row>
    <row r="101" spans="1:7" ht="13.5">
      <c r="A101" s="68" t="str">
        <f t="shared" si="5"/>
        <v>Gastmannschaft 5</v>
      </c>
      <c r="B101" s="71">
        <v>15</v>
      </c>
      <c r="C101" s="67"/>
      <c r="D101" s="75">
        <v>15</v>
      </c>
      <c r="E101" s="85"/>
      <c r="F101" s="72">
        <v>15</v>
      </c>
      <c r="G101" s="73"/>
    </row>
    <row r="102" spans="1:7" ht="13.5">
      <c r="A102" s="68" t="str">
        <f t="shared" si="5"/>
        <v>Gastmannschaft 5</v>
      </c>
      <c r="B102" s="71">
        <v>16</v>
      </c>
      <c r="C102" s="67"/>
      <c r="D102" s="75">
        <v>16</v>
      </c>
      <c r="E102" s="85"/>
      <c r="F102" s="72">
        <v>16</v>
      </c>
      <c r="G102" s="73"/>
    </row>
    <row r="103" spans="1:7" ht="13.5">
      <c r="A103" s="68" t="str">
        <f t="shared" si="5"/>
        <v>Gastmannschaft 5</v>
      </c>
      <c r="B103" s="71">
        <v>17</v>
      </c>
      <c r="C103" s="67"/>
      <c r="D103" s="75">
        <v>17</v>
      </c>
      <c r="E103" s="85"/>
      <c r="F103" s="72">
        <v>17</v>
      </c>
      <c r="G103" s="73"/>
    </row>
    <row r="104" spans="1:7" ht="13.5">
      <c r="A104" s="68" t="str">
        <f t="shared" si="5"/>
        <v>Gastmannschaft 5</v>
      </c>
      <c r="B104" s="71">
        <v>18</v>
      </c>
      <c r="C104" s="67"/>
      <c r="D104" s="75">
        <v>18</v>
      </c>
      <c r="E104" s="85"/>
      <c r="F104" s="72">
        <v>18</v>
      </c>
      <c r="G104" s="73"/>
    </row>
    <row r="105" spans="1:7" ht="13.5">
      <c r="A105" s="68" t="str">
        <f t="shared" si="5"/>
        <v>Gastmannschaft 5</v>
      </c>
      <c r="B105" s="71">
        <v>19</v>
      </c>
      <c r="C105" s="67"/>
      <c r="D105" s="75">
        <v>19</v>
      </c>
      <c r="E105" s="85"/>
      <c r="F105" s="72">
        <v>19</v>
      </c>
      <c r="G105" s="73"/>
    </row>
    <row r="106" spans="1:7" ht="13.5">
      <c r="A106" s="68" t="str">
        <f t="shared" si="5"/>
        <v>Gastmannschaft 5</v>
      </c>
      <c r="B106" s="71">
        <v>20</v>
      </c>
      <c r="C106" s="67"/>
      <c r="D106" s="75">
        <v>20</v>
      </c>
      <c r="E106" s="85"/>
      <c r="F106" s="72">
        <v>20</v>
      </c>
      <c r="G106" s="73"/>
    </row>
    <row r="107" spans="1:7" ht="13.5">
      <c r="A107" s="68" t="str">
        <f t="shared" si="5"/>
        <v>Gastmannschaft 5</v>
      </c>
      <c r="B107" s="71">
        <v>21</v>
      </c>
      <c r="C107" s="67"/>
      <c r="D107" s="75">
        <v>21</v>
      </c>
      <c r="E107" s="85"/>
      <c r="F107" s="72">
        <v>21</v>
      </c>
      <c r="G107" s="73"/>
    </row>
    <row r="108" spans="1:7" ht="24.75" customHeight="1">
      <c r="A108" s="26" t="s">
        <v>47</v>
      </c>
      <c r="B108" s="34">
        <v>1</v>
      </c>
      <c r="C108" s="43"/>
      <c r="D108" s="34">
        <v>1</v>
      </c>
      <c r="E108" s="88"/>
      <c r="F108" s="34">
        <v>1</v>
      </c>
      <c r="G108" s="33"/>
    </row>
    <row r="109" spans="1:7" ht="13.5">
      <c r="A109" s="74" t="str">
        <f aca="true" t="shared" si="6" ref="A109:A128">$A$108</f>
        <v>Gastmannschaft 6</v>
      </c>
      <c r="B109" s="75">
        <v>2</v>
      </c>
      <c r="C109" s="67"/>
      <c r="D109" s="75">
        <v>2</v>
      </c>
      <c r="E109" s="85"/>
      <c r="F109" s="72">
        <v>2</v>
      </c>
      <c r="G109" s="76"/>
    </row>
    <row r="110" spans="1:7" ht="13.5">
      <c r="A110" s="74" t="str">
        <f t="shared" si="6"/>
        <v>Gastmannschaft 6</v>
      </c>
      <c r="B110" s="75">
        <v>3</v>
      </c>
      <c r="C110" s="67"/>
      <c r="D110" s="75">
        <v>3</v>
      </c>
      <c r="E110" s="85"/>
      <c r="F110" s="72">
        <v>3</v>
      </c>
      <c r="G110" s="76"/>
    </row>
    <row r="111" spans="1:7" ht="13.5">
      <c r="A111" s="74" t="str">
        <f t="shared" si="6"/>
        <v>Gastmannschaft 6</v>
      </c>
      <c r="B111" s="75">
        <v>4</v>
      </c>
      <c r="C111" s="67"/>
      <c r="D111" s="75">
        <v>4</v>
      </c>
      <c r="E111" s="85"/>
      <c r="F111" s="72">
        <v>4</v>
      </c>
      <c r="G111" s="76"/>
    </row>
    <row r="112" spans="1:7" ht="13.5">
      <c r="A112" s="74" t="str">
        <f t="shared" si="6"/>
        <v>Gastmannschaft 6</v>
      </c>
      <c r="B112" s="75">
        <v>5</v>
      </c>
      <c r="C112" s="67"/>
      <c r="D112" s="75">
        <v>5</v>
      </c>
      <c r="E112" s="85"/>
      <c r="F112" s="72">
        <v>5</v>
      </c>
      <c r="G112" s="76"/>
    </row>
    <row r="113" spans="1:7" ht="13.5">
      <c r="A113" s="74" t="str">
        <f t="shared" si="6"/>
        <v>Gastmannschaft 6</v>
      </c>
      <c r="B113" s="75">
        <v>6</v>
      </c>
      <c r="C113" s="67"/>
      <c r="D113" s="75">
        <v>6</v>
      </c>
      <c r="E113" s="85"/>
      <c r="F113" s="72">
        <v>6</v>
      </c>
      <c r="G113" s="76"/>
    </row>
    <row r="114" spans="1:7" ht="13.5">
      <c r="A114" s="74" t="str">
        <f t="shared" si="6"/>
        <v>Gastmannschaft 6</v>
      </c>
      <c r="B114" s="75">
        <v>7</v>
      </c>
      <c r="C114" s="67"/>
      <c r="D114" s="75">
        <v>7</v>
      </c>
      <c r="E114" s="85"/>
      <c r="F114" s="72">
        <v>7</v>
      </c>
      <c r="G114" s="76"/>
    </row>
    <row r="115" spans="1:7" ht="13.5">
      <c r="A115" s="74" t="str">
        <f t="shared" si="6"/>
        <v>Gastmannschaft 6</v>
      </c>
      <c r="B115" s="75">
        <v>8</v>
      </c>
      <c r="C115" s="67"/>
      <c r="D115" s="75">
        <v>8</v>
      </c>
      <c r="E115" s="85"/>
      <c r="F115" s="72">
        <v>8</v>
      </c>
      <c r="G115" s="76"/>
    </row>
    <row r="116" spans="1:7" ht="13.5">
      <c r="A116" s="74" t="str">
        <f t="shared" si="6"/>
        <v>Gastmannschaft 6</v>
      </c>
      <c r="B116" s="75">
        <v>9</v>
      </c>
      <c r="C116" s="67"/>
      <c r="D116" s="75">
        <v>9</v>
      </c>
      <c r="E116" s="85"/>
      <c r="F116" s="72">
        <v>9</v>
      </c>
      <c r="G116" s="76"/>
    </row>
    <row r="117" spans="1:7" ht="13.5">
      <c r="A117" s="74" t="str">
        <f t="shared" si="6"/>
        <v>Gastmannschaft 6</v>
      </c>
      <c r="B117" s="75">
        <v>10</v>
      </c>
      <c r="C117" s="67"/>
      <c r="D117" s="75">
        <v>10</v>
      </c>
      <c r="E117" s="85"/>
      <c r="F117" s="72">
        <v>10</v>
      </c>
      <c r="G117" s="76"/>
    </row>
    <row r="118" spans="1:7" ht="13.5">
      <c r="A118" s="74" t="str">
        <f t="shared" si="6"/>
        <v>Gastmannschaft 6</v>
      </c>
      <c r="B118" s="75">
        <v>11</v>
      </c>
      <c r="C118" s="67"/>
      <c r="D118" s="75">
        <v>11</v>
      </c>
      <c r="E118" s="85"/>
      <c r="F118" s="72">
        <v>11</v>
      </c>
      <c r="G118" s="76"/>
    </row>
    <row r="119" spans="1:7" ht="13.5">
      <c r="A119" s="74" t="str">
        <f t="shared" si="6"/>
        <v>Gastmannschaft 6</v>
      </c>
      <c r="B119" s="75">
        <v>12</v>
      </c>
      <c r="C119" s="67"/>
      <c r="D119" s="75">
        <v>12</v>
      </c>
      <c r="E119" s="85"/>
      <c r="F119" s="72">
        <v>12</v>
      </c>
      <c r="G119" s="76"/>
    </row>
    <row r="120" spans="1:7" ht="13.5">
      <c r="A120" s="74" t="str">
        <f t="shared" si="6"/>
        <v>Gastmannschaft 6</v>
      </c>
      <c r="B120" s="75">
        <v>13</v>
      </c>
      <c r="C120" s="67"/>
      <c r="D120" s="75">
        <v>13</v>
      </c>
      <c r="E120" s="85"/>
      <c r="F120" s="72">
        <v>13</v>
      </c>
      <c r="G120" s="76"/>
    </row>
    <row r="121" spans="1:7" ht="13.5">
      <c r="A121" s="74" t="str">
        <f t="shared" si="6"/>
        <v>Gastmannschaft 6</v>
      </c>
      <c r="B121" s="75">
        <v>14</v>
      </c>
      <c r="C121" s="67"/>
      <c r="D121" s="75">
        <v>14</v>
      </c>
      <c r="E121" s="85"/>
      <c r="F121" s="72">
        <v>14</v>
      </c>
      <c r="G121" s="76"/>
    </row>
    <row r="122" spans="1:7" ht="13.5">
      <c r="A122" s="74" t="str">
        <f t="shared" si="6"/>
        <v>Gastmannschaft 6</v>
      </c>
      <c r="B122" s="75">
        <v>15</v>
      </c>
      <c r="C122" s="67"/>
      <c r="D122" s="75">
        <v>15</v>
      </c>
      <c r="E122" s="85"/>
      <c r="F122" s="72">
        <v>15</v>
      </c>
      <c r="G122" s="76"/>
    </row>
    <row r="123" spans="1:7" ht="13.5">
      <c r="A123" s="74" t="str">
        <f t="shared" si="6"/>
        <v>Gastmannschaft 6</v>
      </c>
      <c r="B123" s="75">
        <v>16</v>
      </c>
      <c r="C123" s="67"/>
      <c r="D123" s="75">
        <v>16</v>
      </c>
      <c r="E123" s="85"/>
      <c r="F123" s="72">
        <v>16</v>
      </c>
      <c r="G123" s="76"/>
    </row>
    <row r="124" spans="1:7" ht="13.5">
      <c r="A124" s="74" t="str">
        <f t="shared" si="6"/>
        <v>Gastmannschaft 6</v>
      </c>
      <c r="B124" s="75">
        <v>17</v>
      </c>
      <c r="C124" s="67"/>
      <c r="D124" s="75">
        <v>17</v>
      </c>
      <c r="E124" s="85"/>
      <c r="F124" s="72">
        <v>17</v>
      </c>
      <c r="G124" s="76"/>
    </row>
    <row r="125" spans="1:7" ht="13.5">
      <c r="A125" s="74" t="str">
        <f t="shared" si="6"/>
        <v>Gastmannschaft 6</v>
      </c>
      <c r="B125" s="75">
        <v>18</v>
      </c>
      <c r="C125" s="67"/>
      <c r="D125" s="75">
        <v>18</v>
      </c>
      <c r="E125" s="85"/>
      <c r="F125" s="72">
        <v>18</v>
      </c>
      <c r="G125" s="76"/>
    </row>
    <row r="126" spans="1:7" ht="13.5">
      <c r="A126" s="74" t="str">
        <f t="shared" si="6"/>
        <v>Gastmannschaft 6</v>
      </c>
      <c r="B126" s="75">
        <v>19</v>
      </c>
      <c r="C126" s="67"/>
      <c r="D126" s="75">
        <v>19</v>
      </c>
      <c r="E126" s="85"/>
      <c r="F126" s="72">
        <v>19</v>
      </c>
      <c r="G126" s="76"/>
    </row>
    <row r="127" spans="1:7" ht="13.5">
      <c r="A127" s="74" t="str">
        <f t="shared" si="6"/>
        <v>Gastmannschaft 6</v>
      </c>
      <c r="B127" s="75">
        <v>20</v>
      </c>
      <c r="C127" s="67"/>
      <c r="D127" s="75">
        <v>20</v>
      </c>
      <c r="E127" s="85"/>
      <c r="F127" s="72">
        <v>20</v>
      </c>
      <c r="G127" s="76"/>
    </row>
    <row r="128" spans="1:7" ht="13.5">
      <c r="A128" s="74" t="str">
        <f t="shared" si="6"/>
        <v>Gastmannschaft 6</v>
      </c>
      <c r="B128" s="75">
        <v>21</v>
      </c>
      <c r="C128" s="67"/>
      <c r="D128" s="75">
        <v>21</v>
      </c>
      <c r="E128" s="85"/>
      <c r="F128" s="72">
        <v>21</v>
      </c>
      <c r="G128" s="76"/>
    </row>
    <row r="129" spans="1:7" ht="24">
      <c r="A129" s="26" t="s">
        <v>48</v>
      </c>
      <c r="B129" s="34">
        <v>1</v>
      </c>
      <c r="C129" s="43"/>
      <c r="D129" s="34">
        <v>1</v>
      </c>
      <c r="E129" s="88"/>
      <c r="F129" s="34">
        <v>1</v>
      </c>
      <c r="G129" s="33"/>
    </row>
    <row r="130" spans="1:7" ht="13.5">
      <c r="A130" s="74" t="str">
        <f aca="true" t="shared" si="7" ref="A130:A149">$A$129</f>
        <v>Gastmannschaft 7</v>
      </c>
      <c r="B130" s="71">
        <v>2</v>
      </c>
      <c r="C130" s="67"/>
      <c r="D130" s="75">
        <v>2</v>
      </c>
      <c r="E130" s="85"/>
      <c r="F130" s="72">
        <v>2</v>
      </c>
      <c r="G130" s="73"/>
    </row>
    <row r="131" spans="1:7" ht="13.5">
      <c r="A131" s="74" t="str">
        <f t="shared" si="7"/>
        <v>Gastmannschaft 7</v>
      </c>
      <c r="B131" s="71">
        <v>3</v>
      </c>
      <c r="C131" s="67"/>
      <c r="D131" s="75">
        <v>3</v>
      </c>
      <c r="E131" s="85"/>
      <c r="F131" s="72">
        <v>3</v>
      </c>
      <c r="G131" s="73"/>
    </row>
    <row r="132" spans="1:7" ht="13.5">
      <c r="A132" s="74" t="str">
        <f t="shared" si="7"/>
        <v>Gastmannschaft 7</v>
      </c>
      <c r="B132" s="71">
        <v>4</v>
      </c>
      <c r="C132" s="67"/>
      <c r="D132" s="75">
        <v>4</v>
      </c>
      <c r="E132" s="85"/>
      <c r="F132" s="72">
        <v>4</v>
      </c>
      <c r="G132" s="73"/>
    </row>
    <row r="133" spans="1:7" ht="13.5">
      <c r="A133" s="74" t="str">
        <f t="shared" si="7"/>
        <v>Gastmannschaft 7</v>
      </c>
      <c r="B133" s="71">
        <v>5</v>
      </c>
      <c r="C133" s="67"/>
      <c r="D133" s="75">
        <v>5</v>
      </c>
      <c r="E133" s="85"/>
      <c r="F133" s="72">
        <v>5</v>
      </c>
      <c r="G133" s="73"/>
    </row>
    <row r="134" spans="1:7" ht="13.5">
      <c r="A134" s="74" t="str">
        <f t="shared" si="7"/>
        <v>Gastmannschaft 7</v>
      </c>
      <c r="B134" s="71">
        <v>6</v>
      </c>
      <c r="C134" s="67"/>
      <c r="D134" s="75">
        <v>6</v>
      </c>
      <c r="E134" s="85"/>
      <c r="F134" s="72">
        <v>6</v>
      </c>
      <c r="G134" s="73"/>
    </row>
    <row r="135" spans="1:7" ht="13.5">
      <c r="A135" s="74" t="str">
        <f t="shared" si="7"/>
        <v>Gastmannschaft 7</v>
      </c>
      <c r="B135" s="71">
        <v>7</v>
      </c>
      <c r="C135" s="67"/>
      <c r="D135" s="75">
        <v>7</v>
      </c>
      <c r="E135" s="85"/>
      <c r="F135" s="72">
        <v>7</v>
      </c>
      <c r="G135" s="73"/>
    </row>
    <row r="136" spans="1:7" ht="13.5">
      <c r="A136" s="74" t="str">
        <f t="shared" si="7"/>
        <v>Gastmannschaft 7</v>
      </c>
      <c r="B136" s="71">
        <v>8</v>
      </c>
      <c r="C136" s="67"/>
      <c r="D136" s="75">
        <v>8</v>
      </c>
      <c r="E136" s="85"/>
      <c r="F136" s="72">
        <v>8</v>
      </c>
      <c r="G136" s="73"/>
    </row>
    <row r="137" spans="1:7" ht="13.5">
      <c r="A137" s="74" t="str">
        <f t="shared" si="7"/>
        <v>Gastmannschaft 7</v>
      </c>
      <c r="B137" s="71">
        <v>9</v>
      </c>
      <c r="C137" s="67"/>
      <c r="D137" s="75">
        <v>9</v>
      </c>
      <c r="E137" s="85"/>
      <c r="F137" s="72">
        <v>9</v>
      </c>
      <c r="G137" s="73"/>
    </row>
    <row r="138" spans="1:7" ht="13.5">
      <c r="A138" s="74" t="str">
        <f t="shared" si="7"/>
        <v>Gastmannschaft 7</v>
      </c>
      <c r="B138" s="71">
        <v>10</v>
      </c>
      <c r="C138" s="67"/>
      <c r="D138" s="75">
        <v>10</v>
      </c>
      <c r="E138" s="85"/>
      <c r="F138" s="72">
        <v>10</v>
      </c>
      <c r="G138" s="73"/>
    </row>
    <row r="139" spans="1:7" ht="13.5">
      <c r="A139" s="74" t="str">
        <f t="shared" si="7"/>
        <v>Gastmannschaft 7</v>
      </c>
      <c r="B139" s="71">
        <v>11</v>
      </c>
      <c r="C139" s="67"/>
      <c r="D139" s="75">
        <v>11</v>
      </c>
      <c r="E139" s="85"/>
      <c r="F139" s="72">
        <v>11</v>
      </c>
      <c r="G139" s="73"/>
    </row>
    <row r="140" spans="1:7" ht="13.5">
      <c r="A140" s="74" t="str">
        <f t="shared" si="7"/>
        <v>Gastmannschaft 7</v>
      </c>
      <c r="B140" s="71">
        <v>12</v>
      </c>
      <c r="C140" s="67"/>
      <c r="D140" s="75">
        <v>12</v>
      </c>
      <c r="E140" s="85"/>
      <c r="F140" s="72">
        <v>12</v>
      </c>
      <c r="G140" s="73"/>
    </row>
    <row r="141" spans="1:7" ht="13.5">
      <c r="A141" s="74" t="str">
        <f t="shared" si="7"/>
        <v>Gastmannschaft 7</v>
      </c>
      <c r="B141" s="71">
        <v>13</v>
      </c>
      <c r="C141" s="67"/>
      <c r="D141" s="75">
        <v>13</v>
      </c>
      <c r="E141" s="85"/>
      <c r="F141" s="72">
        <v>13</v>
      </c>
      <c r="G141" s="73"/>
    </row>
    <row r="142" spans="1:7" ht="13.5">
      <c r="A142" s="74" t="str">
        <f t="shared" si="7"/>
        <v>Gastmannschaft 7</v>
      </c>
      <c r="B142" s="71">
        <v>14</v>
      </c>
      <c r="C142" s="67"/>
      <c r="D142" s="75">
        <v>14</v>
      </c>
      <c r="E142" s="85"/>
      <c r="F142" s="72">
        <v>14</v>
      </c>
      <c r="G142" s="73"/>
    </row>
    <row r="143" spans="1:7" ht="13.5">
      <c r="A143" s="74" t="str">
        <f t="shared" si="7"/>
        <v>Gastmannschaft 7</v>
      </c>
      <c r="B143" s="71">
        <v>15</v>
      </c>
      <c r="C143" s="67"/>
      <c r="D143" s="75">
        <v>15</v>
      </c>
      <c r="E143" s="85"/>
      <c r="F143" s="72">
        <v>15</v>
      </c>
      <c r="G143" s="73"/>
    </row>
    <row r="144" spans="1:7" ht="13.5">
      <c r="A144" s="74" t="str">
        <f t="shared" si="7"/>
        <v>Gastmannschaft 7</v>
      </c>
      <c r="B144" s="71">
        <v>16</v>
      </c>
      <c r="C144" s="67"/>
      <c r="D144" s="75">
        <v>16</v>
      </c>
      <c r="E144" s="85"/>
      <c r="F144" s="72">
        <v>16</v>
      </c>
      <c r="G144" s="73"/>
    </row>
    <row r="145" spans="1:7" ht="13.5">
      <c r="A145" s="74" t="str">
        <f t="shared" si="7"/>
        <v>Gastmannschaft 7</v>
      </c>
      <c r="B145" s="71">
        <v>17</v>
      </c>
      <c r="C145" s="67"/>
      <c r="D145" s="75">
        <v>17</v>
      </c>
      <c r="E145" s="85"/>
      <c r="F145" s="72">
        <v>17</v>
      </c>
      <c r="G145" s="73"/>
    </row>
    <row r="146" spans="1:7" ht="13.5">
      <c r="A146" s="74" t="str">
        <f t="shared" si="7"/>
        <v>Gastmannschaft 7</v>
      </c>
      <c r="B146" s="71">
        <v>18</v>
      </c>
      <c r="C146" s="67"/>
      <c r="D146" s="75">
        <v>18</v>
      </c>
      <c r="E146" s="85"/>
      <c r="F146" s="72">
        <v>18</v>
      </c>
      <c r="G146" s="73"/>
    </row>
    <row r="147" spans="1:7" ht="13.5">
      <c r="A147" s="74" t="str">
        <f t="shared" si="7"/>
        <v>Gastmannschaft 7</v>
      </c>
      <c r="B147" s="71">
        <v>19</v>
      </c>
      <c r="C147" s="67"/>
      <c r="D147" s="75">
        <v>19</v>
      </c>
      <c r="E147" s="85"/>
      <c r="F147" s="72">
        <v>19</v>
      </c>
      <c r="G147" s="73"/>
    </row>
    <row r="148" spans="1:7" ht="13.5">
      <c r="A148" s="74" t="str">
        <f t="shared" si="7"/>
        <v>Gastmannschaft 7</v>
      </c>
      <c r="B148" s="71">
        <v>20</v>
      </c>
      <c r="C148" s="67"/>
      <c r="D148" s="75">
        <v>20</v>
      </c>
      <c r="E148" s="85"/>
      <c r="F148" s="72">
        <v>20</v>
      </c>
      <c r="G148" s="73"/>
    </row>
    <row r="149" spans="1:7" ht="13.5">
      <c r="A149" s="74" t="str">
        <f t="shared" si="7"/>
        <v>Gastmannschaft 7</v>
      </c>
      <c r="B149" s="71">
        <v>21</v>
      </c>
      <c r="C149" s="67"/>
      <c r="D149" s="75">
        <v>21</v>
      </c>
      <c r="E149" s="85"/>
      <c r="F149" s="72">
        <v>21</v>
      </c>
      <c r="G149" s="73"/>
    </row>
    <row r="150" spans="1:7" ht="24">
      <c r="A150" s="26" t="s">
        <v>49</v>
      </c>
      <c r="B150" s="34">
        <v>1</v>
      </c>
      <c r="C150" s="43"/>
      <c r="D150" s="34">
        <v>1</v>
      </c>
      <c r="E150" s="88"/>
      <c r="F150" s="34">
        <v>1</v>
      </c>
      <c r="G150" s="33"/>
    </row>
    <row r="151" spans="1:7" ht="13.5">
      <c r="A151" s="74" t="str">
        <f aca="true" t="shared" si="8" ref="A151:A170">$A$150</f>
        <v>Gastmannschaft 8</v>
      </c>
      <c r="B151" s="75">
        <v>2</v>
      </c>
      <c r="C151" s="67"/>
      <c r="D151" s="75">
        <v>2</v>
      </c>
      <c r="E151" s="85"/>
      <c r="F151" s="72">
        <v>2</v>
      </c>
      <c r="G151" s="76"/>
    </row>
    <row r="152" spans="1:7" ht="13.5">
      <c r="A152" s="74" t="str">
        <f t="shared" si="8"/>
        <v>Gastmannschaft 8</v>
      </c>
      <c r="B152" s="75">
        <v>3</v>
      </c>
      <c r="C152" s="67"/>
      <c r="D152" s="75">
        <v>3</v>
      </c>
      <c r="E152" s="85"/>
      <c r="F152" s="72">
        <v>3</v>
      </c>
      <c r="G152" s="76"/>
    </row>
    <row r="153" spans="1:7" ht="13.5">
      <c r="A153" s="74" t="str">
        <f t="shared" si="8"/>
        <v>Gastmannschaft 8</v>
      </c>
      <c r="B153" s="75">
        <v>4</v>
      </c>
      <c r="C153" s="67"/>
      <c r="D153" s="75">
        <v>4</v>
      </c>
      <c r="E153" s="85"/>
      <c r="F153" s="72">
        <v>4</v>
      </c>
      <c r="G153" s="76"/>
    </row>
    <row r="154" spans="1:7" ht="13.5">
      <c r="A154" s="74" t="str">
        <f t="shared" si="8"/>
        <v>Gastmannschaft 8</v>
      </c>
      <c r="B154" s="75">
        <v>5</v>
      </c>
      <c r="C154" s="67"/>
      <c r="D154" s="75">
        <v>5</v>
      </c>
      <c r="E154" s="85"/>
      <c r="F154" s="72">
        <v>5</v>
      </c>
      <c r="G154" s="76"/>
    </row>
    <row r="155" spans="1:7" ht="13.5">
      <c r="A155" s="74" t="str">
        <f t="shared" si="8"/>
        <v>Gastmannschaft 8</v>
      </c>
      <c r="B155" s="75">
        <v>6</v>
      </c>
      <c r="C155" s="67"/>
      <c r="D155" s="75">
        <v>6</v>
      </c>
      <c r="E155" s="85"/>
      <c r="F155" s="72">
        <v>6</v>
      </c>
      <c r="G155" s="76"/>
    </row>
    <row r="156" spans="1:7" ht="13.5">
      <c r="A156" s="74" t="str">
        <f t="shared" si="8"/>
        <v>Gastmannschaft 8</v>
      </c>
      <c r="B156" s="75">
        <v>7</v>
      </c>
      <c r="C156" s="67"/>
      <c r="D156" s="75">
        <v>7</v>
      </c>
      <c r="E156" s="85"/>
      <c r="F156" s="72">
        <v>7</v>
      </c>
      <c r="G156" s="76"/>
    </row>
    <row r="157" spans="1:7" ht="13.5">
      <c r="A157" s="74" t="str">
        <f t="shared" si="8"/>
        <v>Gastmannschaft 8</v>
      </c>
      <c r="B157" s="75">
        <v>8</v>
      </c>
      <c r="C157" s="67"/>
      <c r="D157" s="75">
        <v>8</v>
      </c>
      <c r="E157" s="85"/>
      <c r="F157" s="72">
        <v>8</v>
      </c>
      <c r="G157" s="76"/>
    </row>
    <row r="158" spans="1:7" ht="13.5">
      <c r="A158" s="74" t="str">
        <f t="shared" si="8"/>
        <v>Gastmannschaft 8</v>
      </c>
      <c r="B158" s="75">
        <v>9</v>
      </c>
      <c r="C158" s="67"/>
      <c r="D158" s="75">
        <v>9</v>
      </c>
      <c r="E158" s="85"/>
      <c r="F158" s="72">
        <v>9</v>
      </c>
      <c r="G158" s="76"/>
    </row>
    <row r="159" spans="1:7" ht="13.5">
      <c r="A159" s="74" t="str">
        <f t="shared" si="8"/>
        <v>Gastmannschaft 8</v>
      </c>
      <c r="B159" s="75">
        <v>10</v>
      </c>
      <c r="C159" s="67"/>
      <c r="D159" s="75">
        <v>10</v>
      </c>
      <c r="E159" s="85"/>
      <c r="F159" s="72">
        <v>10</v>
      </c>
      <c r="G159" s="76"/>
    </row>
    <row r="160" spans="1:7" ht="13.5">
      <c r="A160" s="74" t="str">
        <f t="shared" si="8"/>
        <v>Gastmannschaft 8</v>
      </c>
      <c r="B160" s="75">
        <v>11</v>
      </c>
      <c r="C160" s="67"/>
      <c r="D160" s="75">
        <v>11</v>
      </c>
      <c r="E160" s="85"/>
      <c r="F160" s="72">
        <v>11</v>
      </c>
      <c r="G160" s="76"/>
    </row>
    <row r="161" spans="1:7" ht="13.5">
      <c r="A161" s="74" t="str">
        <f t="shared" si="8"/>
        <v>Gastmannschaft 8</v>
      </c>
      <c r="B161" s="75">
        <v>12</v>
      </c>
      <c r="C161" s="67"/>
      <c r="D161" s="75">
        <v>12</v>
      </c>
      <c r="E161" s="85"/>
      <c r="F161" s="72">
        <v>12</v>
      </c>
      <c r="G161" s="76"/>
    </row>
    <row r="162" spans="1:7" ht="13.5">
      <c r="A162" s="74" t="str">
        <f t="shared" si="8"/>
        <v>Gastmannschaft 8</v>
      </c>
      <c r="B162" s="75">
        <v>13</v>
      </c>
      <c r="C162" s="67"/>
      <c r="D162" s="75">
        <v>13</v>
      </c>
      <c r="E162" s="85"/>
      <c r="F162" s="72">
        <v>13</v>
      </c>
      <c r="G162" s="76"/>
    </row>
    <row r="163" spans="1:7" ht="13.5">
      <c r="A163" s="74" t="str">
        <f t="shared" si="8"/>
        <v>Gastmannschaft 8</v>
      </c>
      <c r="B163" s="75">
        <v>14</v>
      </c>
      <c r="C163" s="67"/>
      <c r="D163" s="75">
        <v>14</v>
      </c>
      <c r="E163" s="85"/>
      <c r="F163" s="72">
        <v>14</v>
      </c>
      <c r="G163" s="76"/>
    </row>
    <row r="164" spans="1:7" ht="13.5">
      <c r="A164" s="74" t="str">
        <f t="shared" si="8"/>
        <v>Gastmannschaft 8</v>
      </c>
      <c r="B164" s="75">
        <v>15</v>
      </c>
      <c r="C164" s="67"/>
      <c r="D164" s="75">
        <v>15</v>
      </c>
      <c r="E164" s="85"/>
      <c r="F164" s="72">
        <v>15</v>
      </c>
      <c r="G164" s="76"/>
    </row>
    <row r="165" spans="1:7" ht="13.5">
      <c r="A165" s="74" t="str">
        <f t="shared" si="8"/>
        <v>Gastmannschaft 8</v>
      </c>
      <c r="B165" s="75">
        <v>16</v>
      </c>
      <c r="C165" s="67"/>
      <c r="D165" s="75">
        <v>16</v>
      </c>
      <c r="E165" s="85"/>
      <c r="F165" s="72">
        <v>16</v>
      </c>
      <c r="G165" s="76"/>
    </row>
    <row r="166" spans="1:7" ht="13.5">
      <c r="A166" s="74" t="str">
        <f t="shared" si="8"/>
        <v>Gastmannschaft 8</v>
      </c>
      <c r="B166" s="75">
        <v>17</v>
      </c>
      <c r="C166" s="67"/>
      <c r="D166" s="75">
        <v>17</v>
      </c>
      <c r="E166" s="85"/>
      <c r="F166" s="72">
        <v>17</v>
      </c>
      <c r="G166" s="76"/>
    </row>
    <row r="167" spans="1:7" ht="13.5">
      <c r="A167" s="74" t="str">
        <f t="shared" si="8"/>
        <v>Gastmannschaft 8</v>
      </c>
      <c r="B167" s="75">
        <v>18</v>
      </c>
      <c r="C167" s="67"/>
      <c r="D167" s="75">
        <v>18</v>
      </c>
      <c r="E167" s="85"/>
      <c r="F167" s="72">
        <v>18</v>
      </c>
      <c r="G167" s="76"/>
    </row>
    <row r="168" spans="1:7" ht="13.5">
      <c r="A168" s="74" t="str">
        <f t="shared" si="8"/>
        <v>Gastmannschaft 8</v>
      </c>
      <c r="B168" s="75">
        <v>19</v>
      </c>
      <c r="C168" s="67"/>
      <c r="D168" s="75">
        <v>19</v>
      </c>
      <c r="E168" s="85"/>
      <c r="F168" s="72">
        <v>19</v>
      </c>
      <c r="G168" s="76"/>
    </row>
    <row r="169" spans="1:7" ht="13.5">
      <c r="A169" s="74" t="str">
        <f t="shared" si="8"/>
        <v>Gastmannschaft 8</v>
      </c>
      <c r="B169" s="75">
        <v>20</v>
      </c>
      <c r="C169" s="67"/>
      <c r="D169" s="75">
        <v>20</v>
      </c>
      <c r="E169" s="85"/>
      <c r="F169" s="72">
        <v>20</v>
      </c>
      <c r="G169" s="76"/>
    </row>
    <row r="170" spans="1:7" ht="13.5">
      <c r="A170" s="74" t="str">
        <f t="shared" si="8"/>
        <v>Gastmannschaft 8</v>
      </c>
      <c r="B170" s="75">
        <v>21</v>
      </c>
      <c r="C170" s="67"/>
      <c r="D170" s="75">
        <v>21</v>
      </c>
      <c r="E170" s="85"/>
      <c r="F170" s="72">
        <v>21</v>
      </c>
      <c r="G170" s="76"/>
    </row>
    <row r="171" spans="1:7" ht="24">
      <c r="A171" s="26" t="s">
        <v>50</v>
      </c>
      <c r="B171" s="34">
        <v>1</v>
      </c>
      <c r="C171" s="43"/>
      <c r="D171" s="34">
        <v>1</v>
      </c>
      <c r="E171" s="88"/>
      <c r="F171" s="34">
        <v>1</v>
      </c>
      <c r="G171" s="33"/>
    </row>
    <row r="172" spans="1:7" ht="13.5">
      <c r="A172" s="74" t="str">
        <f aca="true" t="shared" si="9" ref="A172:A191">$A$171</f>
        <v>Gastmannschaft 9</v>
      </c>
      <c r="B172" s="71">
        <v>2</v>
      </c>
      <c r="C172" s="67"/>
      <c r="D172" s="75">
        <v>2</v>
      </c>
      <c r="E172" s="85"/>
      <c r="F172" s="72">
        <v>2</v>
      </c>
      <c r="G172" s="73"/>
    </row>
    <row r="173" spans="1:7" ht="13.5">
      <c r="A173" s="74" t="str">
        <f t="shared" si="9"/>
        <v>Gastmannschaft 9</v>
      </c>
      <c r="B173" s="71">
        <v>3</v>
      </c>
      <c r="C173" s="67"/>
      <c r="D173" s="75">
        <v>3</v>
      </c>
      <c r="E173" s="85"/>
      <c r="F173" s="72">
        <v>3</v>
      </c>
      <c r="G173" s="73"/>
    </row>
    <row r="174" spans="1:7" ht="13.5">
      <c r="A174" s="74" t="str">
        <f t="shared" si="9"/>
        <v>Gastmannschaft 9</v>
      </c>
      <c r="B174" s="71">
        <v>4</v>
      </c>
      <c r="C174" s="67"/>
      <c r="D174" s="75">
        <v>4</v>
      </c>
      <c r="E174" s="85"/>
      <c r="F174" s="72">
        <v>4</v>
      </c>
      <c r="G174" s="73"/>
    </row>
    <row r="175" spans="1:7" ht="13.5">
      <c r="A175" s="74" t="str">
        <f t="shared" si="9"/>
        <v>Gastmannschaft 9</v>
      </c>
      <c r="B175" s="71">
        <v>5</v>
      </c>
      <c r="C175" s="67"/>
      <c r="D175" s="75">
        <v>5</v>
      </c>
      <c r="E175" s="85"/>
      <c r="F175" s="72">
        <v>5</v>
      </c>
      <c r="G175" s="73"/>
    </row>
    <row r="176" spans="1:7" ht="13.5">
      <c r="A176" s="74" t="str">
        <f t="shared" si="9"/>
        <v>Gastmannschaft 9</v>
      </c>
      <c r="B176" s="71">
        <v>6</v>
      </c>
      <c r="C176" s="67"/>
      <c r="D176" s="75">
        <v>6</v>
      </c>
      <c r="E176" s="85"/>
      <c r="F176" s="72">
        <v>6</v>
      </c>
      <c r="G176" s="73"/>
    </row>
    <row r="177" spans="1:7" ht="13.5">
      <c r="A177" s="74" t="str">
        <f t="shared" si="9"/>
        <v>Gastmannschaft 9</v>
      </c>
      <c r="B177" s="71">
        <v>7</v>
      </c>
      <c r="C177" s="67"/>
      <c r="D177" s="75">
        <v>7</v>
      </c>
      <c r="E177" s="85"/>
      <c r="F177" s="72">
        <v>7</v>
      </c>
      <c r="G177" s="73"/>
    </row>
    <row r="178" spans="1:7" ht="13.5">
      <c r="A178" s="74" t="str">
        <f t="shared" si="9"/>
        <v>Gastmannschaft 9</v>
      </c>
      <c r="B178" s="71">
        <v>8</v>
      </c>
      <c r="C178" s="67"/>
      <c r="D178" s="75">
        <v>8</v>
      </c>
      <c r="E178" s="85"/>
      <c r="F178" s="72">
        <v>8</v>
      </c>
      <c r="G178" s="73"/>
    </row>
    <row r="179" spans="1:7" ht="13.5">
      <c r="A179" s="74" t="str">
        <f t="shared" si="9"/>
        <v>Gastmannschaft 9</v>
      </c>
      <c r="B179" s="71">
        <v>9</v>
      </c>
      <c r="C179" s="67"/>
      <c r="D179" s="75">
        <v>9</v>
      </c>
      <c r="E179" s="85"/>
      <c r="F179" s="72">
        <v>9</v>
      </c>
      <c r="G179" s="73"/>
    </row>
    <row r="180" spans="1:7" ht="13.5">
      <c r="A180" s="74" t="str">
        <f t="shared" si="9"/>
        <v>Gastmannschaft 9</v>
      </c>
      <c r="B180" s="71">
        <v>10</v>
      </c>
      <c r="C180" s="67"/>
      <c r="D180" s="75">
        <v>10</v>
      </c>
      <c r="E180" s="85"/>
      <c r="F180" s="72">
        <v>10</v>
      </c>
      <c r="G180" s="73"/>
    </row>
    <row r="181" spans="1:7" ht="13.5">
      <c r="A181" s="74" t="str">
        <f t="shared" si="9"/>
        <v>Gastmannschaft 9</v>
      </c>
      <c r="B181" s="71">
        <v>11</v>
      </c>
      <c r="C181" s="67"/>
      <c r="D181" s="75">
        <v>11</v>
      </c>
      <c r="E181" s="85"/>
      <c r="F181" s="72">
        <v>11</v>
      </c>
      <c r="G181" s="73"/>
    </row>
    <row r="182" spans="1:7" ht="13.5">
      <c r="A182" s="74" t="str">
        <f t="shared" si="9"/>
        <v>Gastmannschaft 9</v>
      </c>
      <c r="B182" s="71">
        <v>12</v>
      </c>
      <c r="C182" s="67"/>
      <c r="D182" s="75">
        <v>12</v>
      </c>
      <c r="E182" s="85"/>
      <c r="F182" s="72">
        <v>12</v>
      </c>
      <c r="G182" s="73"/>
    </row>
    <row r="183" spans="1:7" ht="13.5">
      <c r="A183" s="74" t="str">
        <f t="shared" si="9"/>
        <v>Gastmannschaft 9</v>
      </c>
      <c r="B183" s="71">
        <v>13</v>
      </c>
      <c r="C183" s="67"/>
      <c r="D183" s="75">
        <v>13</v>
      </c>
      <c r="E183" s="85"/>
      <c r="F183" s="72">
        <v>13</v>
      </c>
      <c r="G183" s="73"/>
    </row>
    <row r="184" spans="1:7" ht="13.5">
      <c r="A184" s="74" t="str">
        <f t="shared" si="9"/>
        <v>Gastmannschaft 9</v>
      </c>
      <c r="B184" s="71">
        <v>14</v>
      </c>
      <c r="C184" s="67"/>
      <c r="D184" s="75">
        <v>14</v>
      </c>
      <c r="E184" s="85"/>
      <c r="F184" s="72">
        <v>14</v>
      </c>
      <c r="G184" s="73"/>
    </row>
    <row r="185" spans="1:7" ht="13.5">
      <c r="A185" s="74" t="str">
        <f t="shared" si="9"/>
        <v>Gastmannschaft 9</v>
      </c>
      <c r="B185" s="71">
        <v>15</v>
      </c>
      <c r="C185" s="67"/>
      <c r="D185" s="75">
        <v>15</v>
      </c>
      <c r="E185" s="85"/>
      <c r="F185" s="72">
        <v>15</v>
      </c>
      <c r="G185" s="73"/>
    </row>
    <row r="186" spans="1:7" ht="13.5">
      <c r="A186" s="74" t="str">
        <f t="shared" si="9"/>
        <v>Gastmannschaft 9</v>
      </c>
      <c r="B186" s="71">
        <v>16</v>
      </c>
      <c r="C186" s="67"/>
      <c r="D186" s="75">
        <v>16</v>
      </c>
      <c r="E186" s="85"/>
      <c r="F186" s="72">
        <v>16</v>
      </c>
      <c r="G186" s="73"/>
    </row>
    <row r="187" spans="1:7" ht="13.5">
      <c r="A187" s="74" t="str">
        <f t="shared" si="9"/>
        <v>Gastmannschaft 9</v>
      </c>
      <c r="B187" s="71">
        <v>17</v>
      </c>
      <c r="C187" s="67"/>
      <c r="D187" s="75">
        <v>17</v>
      </c>
      <c r="E187" s="85"/>
      <c r="F187" s="72">
        <v>17</v>
      </c>
      <c r="G187" s="73"/>
    </row>
    <row r="188" spans="1:7" ht="13.5">
      <c r="A188" s="74" t="str">
        <f t="shared" si="9"/>
        <v>Gastmannschaft 9</v>
      </c>
      <c r="B188" s="71">
        <v>18</v>
      </c>
      <c r="C188" s="67"/>
      <c r="D188" s="75">
        <v>18</v>
      </c>
      <c r="E188" s="85"/>
      <c r="F188" s="72">
        <v>18</v>
      </c>
      <c r="G188" s="73"/>
    </row>
    <row r="189" spans="1:7" ht="13.5">
      <c r="A189" s="74" t="str">
        <f t="shared" si="9"/>
        <v>Gastmannschaft 9</v>
      </c>
      <c r="B189" s="71">
        <v>19</v>
      </c>
      <c r="C189" s="67"/>
      <c r="D189" s="75">
        <v>19</v>
      </c>
      <c r="E189" s="85"/>
      <c r="F189" s="72">
        <v>19</v>
      </c>
      <c r="G189" s="73"/>
    </row>
    <row r="190" spans="1:7" ht="13.5">
      <c r="A190" s="74" t="str">
        <f t="shared" si="9"/>
        <v>Gastmannschaft 9</v>
      </c>
      <c r="B190" s="71">
        <v>20</v>
      </c>
      <c r="C190" s="67"/>
      <c r="D190" s="75">
        <v>20</v>
      </c>
      <c r="E190" s="85"/>
      <c r="F190" s="72">
        <v>20</v>
      </c>
      <c r="G190" s="73"/>
    </row>
    <row r="191" spans="1:7" ht="13.5">
      <c r="A191" s="74" t="str">
        <f t="shared" si="9"/>
        <v>Gastmannschaft 9</v>
      </c>
      <c r="B191" s="71">
        <v>21</v>
      </c>
      <c r="C191" s="67"/>
      <c r="D191" s="75">
        <v>21</v>
      </c>
      <c r="E191" s="85"/>
      <c r="F191" s="72">
        <v>21</v>
      </c>
      <c r="G191" s="73"/>
    </row>
    <row r="192" spans="1:7" ht="24">
      <c r="A192" s="35" t="s">
        <v>51</v>
      </c>
      <c r="B192" s="36">
        <v>1</v>
      </c>
      <c r="C192" s="44"/>
      <c r="D192" s="36">
        <v>1</v>
      </c>
      <c r="E192" s="90"/>
      <c r="F192" s="36">
        <v>1</v>
      </c>
      <c r="G192" s="37"/>
    </row>
    <row r="193" spans="1:7" ht="13.5">
      <c r="A193" s="74" t="str">
        <f aca="true" t="shared" si="10" ref="A193:A212">$A$192</f>
        <v>Gastmannschaft 10</v>
      </c>
      <c r="B193" s="75">
        <v>2</v>
      </c>
      <c r="C193" s="67"/>
      <c r="D193" s="75">
        <v>2</v>
      </c>
      <c r="E193" s="85"/>
      <c r="F193" s="72">
        <v>2</v>
      </c>
      <c r="G193" s="76"/>
    </row>
    <row r="194" spans="1:7" ht="13.5">
      <c r="A194" s="74" t="str">
        <f t="shared" si="10"/>
        <v>Gastmannschaft 10</v>
      </c>
      <c r="B194" s="75">
        <v>3</v>
      </c>
      <c r="C194" s="67"/>
      <c r="D194" s="75">
        <v>3</v>
      </c>
      <c r="E194" s="85"/>
      <c r="F194" s="72">
        <v>3</v>
      </c>
      <c r="G194" s="76"/>
    </row>
    <row r="195" spans="1:7" ht="13.5">
      <c r="A195" s="74" t="str">
        <f t="shared" si="10"/>
        <v>Gastmannschaft 10</v>
      </c>
      <c r="B195" s="75">
        <v>4</v>
      </c>
      <c r="C195" s="67"/>
      <c r="D195" s="75">
        <v>4</v>
      </c>
      <c r="E195" s="85"/>
      <c r="F195" s="72">
        <v>4</v>
      </c>
      <c r="G195" s="76"/>
    </row>
    <row r="196" spans="1:7" ht="13.5">
      <c r="A196" s="74" t="str">
        <f t="shared" si="10"/>
        <v>Gastmannschaft 10</v>
      </c>
      <c r="B196" s="75">
        <v>5</v>
      </c>
      <c r="C196" s="67"/>
      <c r="D196" s="75">
        <v>5</v>
      </c>
      <c r="E196" s="85"/>
      <c r="F196" s="72">
        <v>5</v>
      </c>
      <c r="G196" s="76"/>
    </row>
    <row r="197" spans="1:7" ht="13.5">
      <c r="A197" s="74" t="str">
        <f t="shared" si="10"/>
        <v>Gastmannschaft 10</v>
      </c>
      <c r="B197" s="75">
        <v>6</v>
      </c>
      <c r="C197" s="67"/>
      <c r="D197" s="75">
        <v>6</v>
      </c>
      <c r="E197" s="85"/>
      <c r="F197" s="72">
        <v>6</v>
      </c>
      <c r="G197" s="76"/>
    </row>
    <row r="198" spans="1:7" ht="13.5">
      <c r="A198" s="74" t="str">
        <f t="shared" si="10"/>
        <v>Gastmannschaft 10</v>
      </c>
      <c r="B198" s="75">
        <v>7</v>
      </c>
      <c r="C198" s="67"/>
      <c r="D198" s="75">
        <v>7</v>
      </c>
      <c r="E198" s="85"/>
      <c r="F198" s="72">
        <v>7</v>
      </c>
      <c r="G198" s="76"/>
    </row>
    <row r="199" spans="1:7" ht="13.5">
      <c r="A199" s="74" t="str">
        <f t="shared" si="10"/>
        <v>Gastmannschaft 10</v>
      </c>
      <c r="B199" s="75">
        <v>8</v>
      </c>
      <c r="C199" s="67"/>
      <c r="D199" s="75">
        <v>8</v>
      </c>
      <c r="E199" s="85"/>
      <c r="F199" s="72">
        <v>8</v>
      </c>
      <c r="G199" s="76"/>
    </row>
    <row r="200" spans="1:7" ht="13.5">
      <c r="A200" s="74" t="str">
        <f t="shared" si="10"/>
        <v>Gastmannschaft 10</v>
      </c>
      <c r="B200" s="75">
        <v>9</v>
      </c>
      <c r="C200" s="67"/>
      <c r="D200" s="75">
        <v>9</v>
      </c>
      <c r="E200" s="85"/>
      <c r="F200" s="72">
        <v>9</v>
      </c>
      <c r="G200" s="76"/>
    </row>
    <row r="201" spans="1:7" ht="13.5">
      <c r="A201" s="74" t="str">
        <f t="shared" si="10"/>
        <v>Gastmannschaft 10</v>
      </c>
      <c r="B201" s="75">
        <v>10</v>
      </c>
      <c r="C201" s="67"/>
      <c r="D201" s="75">
        <v>10</v>
      </c>
      <c r="E201" s="85"/>
      <c r="F201" s="72">
        <v>10</v>
      </c>
      <c r="G201" s="76"/>
    </row>
    <row r="202" spans="1:7" ht="13.5">
      <c r="A202" s="74" t="str">
        <f t="shared" si="10"/>
        <v>Gastmannschaft 10</v>
      </c>
      <c r="B202" s="75">
        <v>11</v>
      </c>
      <c r="C202" s="67"/>
      <c r="D202" s="75">
        <v>11</v>
      </c>
      <c r="E202" s="85"/>
      <c r="F202" s="72">
        <v>11</v>
      </c>
      <c r="G202" s="76"/>
    </row>
    <row r="203" spans="1:7" ht="13.5">
      <c r="A203" s="74" t="str">
        <f t="shared" si="10"/>
        <v>Gastmannschaft 10</v>
      </c>
      <c r="B203" s="75">
        <v>12</v>
      </c>
      <c r="C203" s="67"/>
      <c r="D203" s="75">
        <v>12</v>
      </c>
      <c r="E203" s="85"/>
      <c r="F203" s="72">
        <v>12</v>
      </c>
      <c r="G203" s="76"/>
    </row>
    <row r="204" spans="1:7" ht="13.5">
      <c r="A204" s="74" t="str">
        <f t="shared" si="10"/>
        <v>Gastmannschaft 10</v>
      </c>
      <c r="B204" s="75">
        <v>13</v>
      </c>
      <c r="C204" s="67"/>
      <c r="D204" s="75">
        <v>13</v>
      </c>
      <c r="E204" s="85"/>
      <c r="F204" s="72">
        <v>13</v>
      </c>
      <c r="G204" s="76"/>
    </row>
    <row r="205" spans="1:7" ht="13.5">
      <c r="A205" s="74" t="str">
        <f t="shared" si="10"/>
        <v>Gastmannschaft 10</v>
      </c>
      <c r="B205" s="75">
        <v>14</v>
      </c>
      <c r="C205" s="67"/>
      <c r="D205" s="75">
        <v>14</v>
      </c>
      <c r="E205" s="85"/>
      <c r="F205" s="72">
        <v>14</v>
      </c>
      <c r="G205" s="76"/>
    </row>
    <row r="206" spans="1:7" ht="13.5">
      <c r="A206" s="74" t="str">
        <f t="shared" si="10"/>
        <v>Gastmannschaft 10</v>
      </c>
      <c r="B206" s="75">
        <v>15</v>
      </c>
      <c r="C206" s="67"/>
      <c r="D206" s="75">
        <v>15</v>
      </c>
      <c r="E206" s="85"/>
      <c r="F206" s="72">
        <v>15</v>
      </c>
      <c r="G206" s="76"/>
    </row>
    <row r="207" spans="1:7" ht="13.5">
      <c r="A207" s="74" t="str">
        <f t="shared" si="10"/>
        <v>Gastmannschaft 10</v>
      </c>
      <c r="B207" s="75">
        <v>16</v>
      </c>
      <c r="C207" s="67"/>
      <c r="D207" s="75">
        <v>16</v>
      </c>
      <c r="E207" s="85"/>
      <c r="F207" s="72">
        <v>16</v>
      </c>
      <c r="G207" s="76"/>
    </row>
    <row r="208" spans="1:7" ht="13.5">
      <c r="A208" s="74" t="str">
        <f t="shared" si="10"/>
        <v>Gastmannschaft 10</v>
      </c>
      <c r="B208" s="75">
        <v>17</v>
      </c>
      <c r="C208" s="67"/>
      <c r="D208" s="75">
        <v>17</v>
      </c>
      <c r="E208" s="85"/>
      <c r="F208" s="72">
        <v>17</v>
      </c>
      <c r="G208" s="76"/>
    </row>
    <row r="209" spans="1:7" ht="13.5">
      <c r="A209" s="74" t="str">
        <f t="shared" si="10"/>
        <v>Gastmannschaft 10</v>
      </c>
      <c r="B209" s="75">
        <v>18</v>
      </c>
      <c r="C209" s="67"/>
      <c r="D209" s="75">
        <v>18</v>
      </c>
      <c r="E209" s="85"/>
      <c r="F209" s="72">
        <v>18</v>
      </c>
      <c r="G209" s="76"/>
    </row>
    <row r="210" spans="1:7" ht="13.5">
      <c r="A210" s="74" t="str">
        <f t="shared" si="10"/>
        <v>Gastmannschaft 10</v>
      </c>
      <c r="B210" s="75">
        <v>19</v>
      </c>
      <c r="C210" s="67"/>
      <c r="D210" s="75">
        <v>19</v>
      </c>
      <c r="E210" s="85"/>
      <c r="F210" s="72">
        <v>19</v>
      </c>
      <c r="G210" s="76"/>
    </row>
    <row r="211" spans="1:7" ht="13.5">
      <c r="A211" s="74" t="str">
        <f t="shared" si="10"/>
        <v>Gastmannschaft 10</v>
      </c>
      <c r="B211" s="75">
        <v>20</v>
      </c>
      <c r="C211" s="67"/>
      <c r="D211" s="75">
        <v>20</v>
      </c>
      <c r="E211" s="85"/>
      <c r="F211" s="72">
        <v>20</v>
      </c>
      <c r="G211" s="76"/>
    </row>
    <row r="212" spans="1:7" ht="13.5">
      <c r="A212" s="74" t="str">
        <f t="shared" si="10"/>
        <v>Gastmannschaft 10</v>
      </c>
      <c r="B212" s="75">
        <v>21</v>
      </c>
      <c r="C212" s="67"/>
      <c r="D212" s="75">
        <v>21</v>
      </c>
      <c r="E212" s="85"/>
      <c r="F212" s="72">
        <v>21</v>
      </c>
      <c r="G212" s="76"/>
    </row>
    <row r="213" spans="1:7" ht="24">
      <c r="A213" s="35" t="s">
        <v>52</v>
      </c>
      <c r="B213" s="34">
        <v>1</v>
      </c>
      <c r="C213" s="43"/>
      <c r="D213" s="34">
        <v>1</v>
      </c>
      <c r="E213" s="88"/>
      <c r="F213" s="34">
        <v>1</v>
      </c>
      <c r="G213" s="33"/>
    </row>
    <row r="214" spans="1:7" ht="13.5">
      <c r="A214" s="74" t="str">
        <f aca="true" t="shared" si="11" ref="A214:A233">$A$213</f>
        <v>Gastmannschaft 11</v>
      </c>
      <c r="B214" s="71">
        <v>2</v>
      </c>
      <c r="C214" s="67"/>
      <c r="D214" s="75">
        <v>2</v>
      </c>
      <c r="E214" s="85"/>
      <c r="F214" s="72">
        <v>2</v>
      </c>
      <c r="G214" s="73"/>
    </row>
    <row r="215" spans="1:7" ht="13.5">
      <c r="A215" s="74" t="str">
        <f t="shared" si="11"/>
        <v>Gastmannschaft 11</v>
      </c>
      <c r="B215" s="71">
        <v>3</v>
      </c>
      <c r="C215" s="67"/>
      <c r="D215" s="75">
        <v>3</v>
      </c>
      <c r="E215" s="85"/>
      <c r="F215" s="72">
        <v>3</v>
      </c>
      <c r="G215" s="73"/>
    </row>
    <row r="216" spans="1:7" ht="13.5">
      <c r="A216" s="74" t="str">
        <f t="shared" si="11"/>
        <v>Gastmannschaft 11</v>
      </c>
      <c r="B216" s="71">
        <v>4</v>
      </c>
      <c r="C216" s="67"/>
      <c r="D216" s="75">
        <v>4</v>
      </c>
      <c r="E216" s="85"/>
      <c r="F216" s="72">
        <v>4</v>
      </c>
      <c r="G216" s="73"/>
    </row>
    <row r="217" spans="1:7" ht="13.5">
      <c r="A217" s="74" t="str">
        <f t="shared" si="11"/>
        <v>Gastmannschaft 11</v>
      </c>
      <c r="B217" s="71">
        <v>5</v>
      </c>
      <c r="C217" s="67"/>
      <c r="D217" s="75">
        <v>5</v>
      </c>
      <c r="E217" s="85"/>
      <c r="F217" s="72">
        <v>5</v>
      </c>
      <c r="G217" s="73"/>
    </row>
    <row r="218" spans="1:7" ht="13.5">
      <c r="A218" s="74" t="str">
        <f t="shared" si="11"/>
        <v>Gastmannschaft 11</v>
      </c>
      <c r="B218" s="71">
        <v>6</v>
      </c>
      <c r="C218" s="67"/>
      <c r="D218" s="75">
        <v>6</v>
      </c>
      <c r="E218" s="85"/>
      <c r="F218" s="72">
        <v>6</v>
      </c>
      <c r="G218" s="73"/>
    </row>
    <row r="219" spans="1:7" ht="13.5">
      <c r="A219" s="74" t="str">
        <f t="shared" si="11"/>
        <v>Gastmannschaft 11</v>
      </c>
      <c r="B219" s="71">
        <v>7</v>
      </c>
      <c r="C219" s="67"/>
      <c r="D219" s="75">
        <v>7</v>
      </c>
      <c r="E219" s="85"/>
      <c r="F219" s="72">
        <v>7</v>
      </c>
      <c r="G219" s="73"/>
    </row>
    <row r="220" spans="1:7" ht="13.5">
      <c r="A220" s="74" t="str">
        <f t="shared" si="11"/>
        <v>Gastmannschaft 11</v>
      </c>
      <c r="B220" s="71">
        <v>8</v>
      </c>
      <c r="C220" s="67"/>
      <c r="D220" s="75">
        <v>8</v>
      </c>
      <c r="E220" s="85"/>
      <c r="F220" s="72">
        <v>8</v>
      </c>
      <c r="G220" s="73"/>
    </row>
    <row r="221" spans="1:7" ht="13.5">
      <c r="A221" s="74" t="str">
        <f t="shared" si="11"/>
        <v>Gastmannschaft 11</v>
      </c>
      <c r="B221" s="71">
        <v>9</v>
      </c>
      <c r="C221" s="67"/>
      <c r="D221" s="75">
        <v>9</v>
      </c>
      <c r="E221" s="85"/>
      <c r="F221" s="72">
        <v>9</v>
      </c>
      <c r="G221" s="73"/>
    </row>
    <row r="222" spans="1:7" ht="13.5">
      <c r="A222" s="74" t="str">
        <f t="shared" si="11"/>
        <v>Gastmannschaft 11</v>
      </c>
      <c r="B222" s="71">
        <v>10</v>
      </c>
      <c r="C222" s="67"/>
      <c r="D222" s="75">
        <v>10</v>
      </c>
      <c r="E222" s="85"/>
      <c r="F222" s="72">
        <v>10</v>
      </c>
      <c r="G222" s="73"/>
    </row>
    <row r="223" spans="1:7" ht="13.5">
      <c r="A223" s="74" t="str">
        <f t="shared" si="11"/>
        <v>Gastmannschaft 11</v>
      </c>
      <c r="B223" s="71">
        <v>11</v>
      </c>
      <c r="C223" s="67"/>
      <c r="D223" s="75">
        <v>11</v>
      </c>
      <c r="E223" s="85"/>
      <c r="F223" s="72">
        <v>11</v>
      </c>
      <c r="G223" s="73"/>
    </row>
    <row r="224" spans="1:7" ht="13.5">
      <c r="A224" s="74" t="str">
        <f t="shared" si="11"/>
        <v>Gastmannschaft 11</v>
      </c>
      <c r="B224" s="71">
        <v>12</v>
      </c>
      <c r="C224" s="67"/>
      <c r="D224" s="75">
        <v>12</v>
      </c>
      <c r="E224" s="85"/>
      <c r="F224" s="72">
        <v>12</v>
      </c>
      <c r="G224" s="73"/>
    </row>
    <row r="225" spans="1:7" ht="13.5">
      <c r="A225" s="74" t="str">
        <f t="shared" si="11"/>
        <v>Gastmannschaft 11</v>
      </c>
      <c r="B225" s="71">
        <v>13</v>
      </c>
      <c r="C225" s="67"/>
      <c r="D225" s="75">
        <v>13</v>
      </c>
      <c r="E225" s="85"/>
      <c r="F225" s="72">
        <v>13</v>
      </c>
      <c r="G225" s="73"/>
    </row>
    <row r="226" spans="1:7" ht="13.5">
      <c r="A226" s="74" t="str">
        <f t="shared" si="11"/>
        <v>Gastmannschaft 11</v>
      </c>
      <c r="B226" s="71">
        <v>14</v>
      </c>
      <c r="C226" s="67"/>
      <c r="D226" s="75">
        <v>14</v>
      </c>
      <c r="E226" s="85"/>
      <c r="F226" s="72">
        <v>14</v>
      </c>
      <c r="G226" s="73"/>
    </row>
    <row r="227" spans="1:7" ht="13.5">
      <c r="A227" s="74" t="str">
        <f t="shared" si="11"/>
        <v>Gastmannschaft 11</v>
      </c>
      <c r="B227" s="71">
        <v>15</v>
      </c>
      <c r="C227" s="67"/>
      <c r="D227" s="75">
        <v>15</v>
      </c>
      <c r="E227" s="85"/>
      <c r="F227" s="72">
        <v>15</v>
      </c>
      <c r="G227" s="73"/>
    </row>
    <row r="228" spans="1:7" ht="13.5">
      <c r="A228" s="74" t="str">
        <f t="shared" si="11"/>
        <v>Gastmannschaft 11</v>
      </c>
      <c r="B228" s="71">
        <v>16</v>
      </c>
      <c r="C228" s="67"/>
      <c r="D228" s="75">
        <v>16</v>
      </c>
      <c r="E228" s="85"/>
      <c r="F228" s="72">
        <v>16</v>
      </c>
      <c r="G228" s="73"/>
    </row>
    <row r="229" spans="1:7" ht="13.5">
      <c r="A229" s="74" t="str">
        <f t="shared" si="11"/>
        <v>Gastmannschaft 11</v>
      </c>
      <c r="B229" s="71">
        <v>17</v>
      </c>
      <c r="C229" s="67"/>
      <c r="D229" s="75">
        <v>17</v>
      </c>
      <c r="E229" s="85"/>
      <c r="F229" s="72">
        <v>17</v>
      </c>
      <c r="G229" s="73"/>
    </row>
    <row r="230" spans="1:7" ht="13.5">
      <c r="A230" s="74" t="str">
        <f t="shared" si="11"/>
        <v>Gastmannschaft 11</v>
      </c>
      <c r="B230" s="71">
        <v>18</v>
      </c>
      <c r="C230" s="67"/>
      <c r="D230" s="75">
        <v>18</v>
      </c>
      <c r="E230" s="85"/>
      <c r="F230" s="72">
        <v>18</v>
      </c>
      <c r="G230" s="73"/>
    </row>
    <row r="231" spans="1:7" ht="13.5">
      <c r="A231" s="74" t="str">
        <f t="shared" si="11"/>
        <v>Gastmannschaft 11</v>
      </c>
      <c r="B231" s="71">
        <v>19</v>
      </c>
      <c r="C231" s="67"/>
      <c r="D231" s="75">
        <v>19</v>
      </c>
      <c r="E231" s="85"/>
      <c r="F231" s="72">
        <v>19</v>
      </c>
      <c r="G231" s="73"/>
    </row>
    <row r="232" spans="1:7" ht="13.5">
      <c r="A232" s="74" t="str">
        <f t="shared" si="11"/>
        <v>Gastmannschaft 11</v>
      </c>
      <c r="B232" s="71">
        <v>20</v>
      </c>
      <c r="C232" s="67"/>
      <c r="D232" s="75">
        <v>20</v>
      </c>
      <c r="E232" s="85"/>
      <c r="F232" s="72">
        <v>20</v>
      </c>
      <c r="G232" s="73"/>
    </row>
    <row r="233" spans="1:7" ht="15" customHeight="1">
      <c r="A233" s="74" t="str">
        <f t="shared" si="11"/>
        <v>Gastmannschaft 11</v>
      </c>
      <c r="B233" s="71">
        <v>21</v>
      </c>
      <c r="C233" s="67"/>
      <c r="D233" s="75">
        <v>21</v>
      </c>
      <c r="E233" s="85"/>
      <c r="F233" s="72">
        <v>21</v>
      </c>
      <c r="G233" s="73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16">
      <selection activeCell="K45" sqref="K45:K46"/>
    </sheetView>
  </sheetViews>
  <sheetFormatPr defaultColWidth="11.421875" defaultRowHeight="12.75"/>
  <cols>
    <col min="1" max="1" width="25.7109375" style="175" customWidth="1"/>
    <col min="2" max="2" width="2.7109375" style="175" customWidth="1"/>
    <col min="3" max="7" width="5.7109375" style="175" customWidth="1"/>
    <col min="8" max="8" width="9.00390625" style="175" customWidth="1"/>
    <col min="9" max="9" width="1.421875" style="175" customWidth="1"/>
    <col min="10" max="10" width="9.00390625" style="175" customWidth="1"/>
    <col min="11" max="15" width="5.7109375" style="175" customWidth="1"/>
    <col min="16" max="16" width="2.7109375" style="175" customWidth="1"/>
    <col min="17" max="17" width="25.7109375" style="175" customWidth="1"/>
    <col min="18" max="16384" width="11.421875" style="175" customWidth="1"/>
  </cols>
  <sheetData>
    <row r="1" spans="1:17" ht="30" customHeight="1">
      <c r="A1" s="410" t="str">
        <f>"Heimmannschaft:     "&amp;DKB!D8</f>
        <v>Heimmannschaft:     SV Heim</v>
      </c>
      <c r="B1" s="411"/>
      <c r="C1" s="411"/>
      <c r="D1" s="411"/>
      <c r="E1" s="411"/>
      <c r="F1" s="411"/>
      <c r="G1" s="412"/>
      <c r="H1" s="413" t="s">
        <v>106</v>
      </c>
      <c r="I1" s="414"/>
      <c r="J1" s="415"/>
      <c r="K1" s="410" t="str">
        <f>"Gastmannschaft:     "&amp;DKB!R8</f>
        <v>Gastmannschaft:     Gast 1</v>
      </c>
      <c r="L1" s="411"/>
      <c r="M1" s="411"/>
      <c r="N1" s="411"/>
      <c r="O1" s="411"/>
      <c r="P1" s="411"/>
      <c r="Q1" s="412"/>
    </row>
    <row r="2" spans="1:17" ht="6" customHeight="1">
      <c r="A2" s="176"/>
      <c r="B2" s="176"/>
      <c r="C2" s="176"/>
      <c r="D2" s="176"/>
      <c r="E2" s="176"/>
      <c r="F2" s="176"/>
      <c r="G2" s="176"/>
      <c r="H2" s="416">
        <f>DKB!L8</f>
        <v>0</v>
      </c>
      <c r="I2" s="417"/>
      <c r="J2" s="418"/>
      <c r="K2" s="176"/>
      <c r="L2" s="176"/>
      <c r="M2" s="176"/>
      <c r="N2" s="177"/>
      <c r="O2" s="177"/>
      <c r="P2" s="177"/>
      <c r="Q2" s="177"/>
    </row>
    <row r="3" spans="1:17" ht="9" customHeight="1">
      <c r="A3" s="196" t="s">
        <v>1</v>
      </c>
      <c r="B3" s="229" t="s">
        <v>107</v>
      </c>
      <c r="C3" s="197">
        <v>1</v>
      </c>
      <c r="D3" s="197">
        <v>2</v>
      </c>
      <c r="E3" s="197">
        <v>3</v>
      </c>
      <c r="F3" s="197">
        <v>4</v>
      </c>
      <c r="G3" s="198" t="s">
        <v>100</v>
      </c>
      <c r="H3" s="416"/>
      <c r="I3" s="417"/>
      <c r="J3" s="418"/>
      <c r="K3" s="196" t="s">
        <v>100</v>
      </c>
      <c r="L3" s="197">
        <v>4</v>
      </c>
      <c r="M3" s="197">
        <v>3</v>
      </c>
      <c r="N3" s="197">
        <v>2</v>
      </c>
      <c r="O3" s="197">
        <v>1</v>
      </c>
      <c r="P3" s="229" t="s">
        <v>107</v>
      </c>
      <c r="Q3" s="245" t="s">
        <v>1</v>
      </c>
    </row>
    <row r="4" spans="1:17" ht="6" customHeight="1">
      <c r="A4" s="419">
        <f>DKB!B11</f>
        <v>0</v>
      </c>
      <c r="B4" s="230"/>
      <c r="C4" s="220"/>
      <c r="D4" s="220"/>
      <c r="E4" s="220"/>
      <c r="F4" s="220"/>
      <c r="G4" s="420">
        <f>DKB!K11</f>
      </c>
      <c r="H4" s="180"/>
      <c r="I4" s="180"/>
      <c r="K4" s="423">
        <f>DKB!Y11</f>
      </c>
      <c r="L4" s="201"/>
      <c r="M4" s="201"/>
      <c r="N4" s="201"/>
      <c r="O4" s="201"/>
      <c r="P4" s="236"/>
      <c r="Q4" s="426">
        <f>DKB!P11</f>
        <v>0</v>
      </c>
    </row>
    <row r="5" spans="1:17" ht="15" customHeight="1">
      <c r="A5" s="419"/>
      <c r="B5" s="230"/>
      <c r="C5" s="260">
        <f>DKB!H11</f>
      </c>
      <c r="D5" s="209">
        <f>DKB!H12</f>
      </c>
      <c r="E5" s="210">
        <f>DKB!H14</f>
      </c>
      <c r="F5" s="211">
        <f>DKB!H15</f>
      </c>
      <c r="G5" s="421"/>
      <c r="H5" s="427"/>
      <c r="I5" s="428"/>
      <c r="J5" s="429"/>
      <c r="K5" s="424"/>
      <c r="L5" s="214">
        <f>DKB!V15</f>
      </c>
      <c r="M5" s="213">
        <f>DKB!V14</f>
      </c>
      <c r="N5" s="212">
        <f>DKB!V12</f>
      </c>
      <c r="O5" s="261">
        <f>DKB!V11</f>
      </c>
      <c r="P5" s="242"/>
      <c r="Q5" s="426"/>
    </row>
    <row r="6" spans="1:17" ht="4.5" customHeight="1">
      <c r="A6" s="208"/>
      <c r="B6" s="231"/>
      <c r="C6" s="202"/>
      <c r="D6" s="202"/>
      <c r="E6" s="203"/>
      <c r="F6" s="204"/>
      <c r="G6" s="421"/>
      <c r="H6" s="180"/>
      <c r="I6" s="180"/>
      <c r="K6" s="424"/>
      <c r="L6" s="218"/>
      <c r="M6" s="204"/>
      <c r="N6" s="219"/>
      <c r="O6" s="202"/>
      <c r="P6" s="237"/>
      <c r="Q6" s="246"/>
    </row>
    <row r="7" spans="1:17" ht="15" customHeight="1">
      <c r="A7" s="430">
        <f>DKB!B14</f>
        <v>0</v>
      </c>
      <c r="B7" s="244" t="s">
        <v>99</v>
      </c>
      <c r="C7" s="217">
        <f>DKB!J11</f>
      </c>
      <c r="D7" s="217">
        <f>DKB!J12</f>
      </c>
      <c r="E7" s="217">
        <f>DKB!J14</f>
      </c>
      <c r="F7" s="217">
        <f>DKB!J15</f>
      </c>
      <c r="G7" s="421"/>
      <c r="H7" s="432"/>
      <c r="I7" s="433"/>
      <c r="J7" s="434"/>
      <c r="K7" s="424"/>
      <c r="L7" s="217">
        <f>DKB!X15</f>
      </c>
      <c r="M7" s="217">
        <f>DKB!X14</f>
      </c>
      <c r="N7" s="217">
        <f>DKB!X12</f>
      </c>
      <c r="O7" s="217">
        <f>DKB!X11</f>
      </c>
      <c r="P7" s="244" t="s">
        <v>99</v>
      </c>
      <c r="Q7" s="426">
        <f>DKB!P14</f>
        <v>0</v>
      </c>
    </row>
    <row r="8" spans="1:17" ht="9" customHeight="1">
      <c r="A8" s="431"/>
      <c r="B8" s="232"/>
      <c r="C8" s="205"/>
      <c r="D8" s="205"/>
      <c r="E8" s="259" t="s">
        <v>108</v>
      </c>
      <c r="F8" s="259" t="s">
        <v>99</v>
      </c>
      <c r="G8" s="421"/>
      <c r="H8" s="180"/>
      <c r="I8" s="180"/>
      <c r="K8" s="424"/>
      <c r="L8" s="259" t="s">
        <v>108</v>
      </c>
      <c r="M8" s="262" t="s">
        <v>99</v>
      </c>
      <c r="N8" s="215"/>
      <c r="O8" s="215"/>
      <c r="P8" s="238"/>
      <c r="Q8" s="435"/>
    </row>
    <row r="9" spans="1:17" ht="19.5" customHeight="1">
      <c r="A9" s="247"/>
      <c r="B9" s="187"/>
      <c r="C9" s="206"/>
      <c r="D9" s="206"/>
      <c r="E9" s="207">
        <f>DKB!H16</f>
      </c>
      <c r="F9" s="254">
        <f>DKB!J16</f>
      </c>
      <c r="G9" s="422"/>
      <c r="H9" s="413" t="s">
        <v>104</v>
      </c>
      <c r="I9" s="414"/>
      <c r="J9" s="415"/>
      <c r="K9" s="425"/>
      <c r="L9" s="258">
        <f>DKB!V16</f>
      </c>
      <c r="M9" s="255">
        <f>DKB!X16</f>
      </c>
      <c r="N9" s="206"/>
      <c r="O9" s="216"/>
      <c r="P9" s="216"/>
      <c r="Q9" s="247"/>
    </row>
    <row r="10" spans="1:17" ht="9" customHeight="1">
      <c r="A10" s="196" t="s">
        <v>1</v>
      </c>
      <c r="B10" s="229" t="s">
        <v>107</v>
      </c>
      <c r="C10" s="197">
        <v>1</v>
      </c>
      <c r="D10" s="197">
        <v>2</v>
      </c>
      <c r="E10" s="197">
        <v>3</v>
      </c>
      <c r="F10" s="197">
        <v>4</v>
      </c>
      <c r="G10" s="198" t="s">
        <v>100</v>
      </c>
      <c r="H10" s="436">
        <f>DKB!P6</f>
        <v>0</v>
      </c>
      <c r="I10" s="437"/>
      <c r="J10" s="438"/>
      <c r="K10" s="196" t="s">
        <v>100</v>
      </c>
      <c r="L10" s="197">
        <v>4</v>
      </c>
      <c r="M10" s="197">
        <v>3</v>
      </c>
      <c r="N10" s="197">
        <v>2</v>
      </c>
      <c r="O10" s="197">
        <v>1</v>
      </c>
      <c r="P10" s="229" t="s">
        <v>107</v>
      </c>
      <c r="Q10" s="245" t="s">
        <v>1</v>
      </c>
    </row>
    <row r="11" spans="1:17" ht="6" customHeight="1">
      <c r="A11" s="419">
        <f>DKB!B18</f>
        <v>0</v>
      </c>
      <c r="B11" s="233"/>
      <c r="C11" s="179"/>
      <c r="D11" s="179"/>
      <c r="E11" s="179"/>
      <c r="F11" s="179"/>
      <c r="G11" s="420">
        <f>DKB!K18</f>
      </c>
      <c r="H11" s="436"/>
      <c r="I11" s="437"/>
      <c r="J11" s="438"/>
      <c r="K11" s="423">
        <f>DKB!Y18</f>
      </c>
      <c r="L11" s="179"/>
      <c r="M11" s="179"/>
      <c r="N11" s="179"/>
      <c r="O11" s="179"/>
      <c r="P11" s="239"/>
      <c r="Q11" s="426">
        <f>DKB!P18</f>
        <v>0</v>
      </c>
    </row>
    <row r="12" spans="1:17" ht="15" customHeight="1">
      <c r="A12" s="419"/>
      <c r="B12" s="233"/>
      <c r="C12" s="263">
        <f>DKB!H18</f>
      </c>
      <c r="D12" s="209">
        <f>DKB!H19</f>
      </c>
      <c r="E12" s="210">
        <f>DKB!H21</f>
      </c>
      <c r="F12" s="211">
        <f>DKB!H22</f>
      </c>
      <c r="G12" s="421"/>
      <c r="H12" s="436"/>
      <c r="I12" s="437"/>
      <c r="J12" s="438"/>
      <c r="K12" s="424"/>
      <c r="L12" s="214">
        <f>DKB!V22</f>
      </c>
      <c r="M12" s="213">
        <f>DKB!V21</f>
      </c>
      <c r="N12" s="212">
        <f>DKB!V19</f>
      </c>
      <c r="O12" s="261">
        <f>DKB!V18</f>
      </c>
      <c r="P12" s="243"/>
      <c r="Q12" s="426"/>
    </row>
    <row r="13" spans="1:17" ht="4.5" customHeight="1">
      <c r="A13" s="208"/>
      <c r="B13" s="234"/>
      <c r="C13" s="182"/>
      <c r="D13" s="182"/>
      <c r="E13" s="181"/>
      <c r="F13" s="183"/>
      <c r="G13" s="421"/>
      <c r="H13" s="224"/>
      <c r="I13" s="225"/>
      <c r="J13" s="226"/>
      <c r="K13" s="424"/>
      <c r="L13" s="184"/>
      <c r="M13" s="183"/>
      <c r="N13" s="182"/>
      <c r="O13" s="182"/>
      <c r="P13" s="240"/>
      <c r="Q13" s="246"/>
    </row>
    <row r="14" spans="1:17" ht="15" customHeight="1">
      <c r="A14" s="430">
        <f>DKB!B21</f>
        <v>0</v>
      </c>
      <c r="B14" s="244" t="s">
        <v>99</v>
      </c>
      <c r="C14" s="217">
        <f>DKB!J18</f>
      </c>
      <c r="D14" s="217">
        <f>DKB!J19</f>
      </c>
      <c r="E14" s="217">
        <f>DKB!J21</f>
      </c>
      <c r="F14" s="217">
        <f>DKB!J22</f>
      </c>
      <c r="G14" s="421"/>
      <c r="H14" s="413" t="s">
        <v>2</v>
      </c>
      <c r="I14" s="414"/>
      <c r="J14" s="415"/>
      <c r="K14" s="424"/>
      <c r="L14" s="217">
        <f>DKB!X22</f>
      </c>
      <c r="M14" s="217">
        <f>DKB!X21</f>
      </c>
      <c r="N14" s="217">
        <f>DKB!X19</f>
      </c>
      <c r="O14" s="217">
        <f>DKB!X18</f>
      </c>
      <c r="P14" s="244" t="s">
        <v>99</v>
      </c>
      <c r="Q14" s="426">
        <f>DKB!P21</f>
        <v>0</v>
      </c>
    </row>
    <row r="15" spans="1:17" ht="9" customHeight="1">
      <c r="A15" s="431"/>
      <c r="B15" s="235"/>
      <c r="C15" s="185"/>
      <c r="D15" s="185"/>
      <c r="E15" s="259" t="s">
        <v>108</v>
      </c>
      <c r="F15" s="259" t="s">
        <v>99</v>
      </c>
      <c r="G15" s="421"/>
      <c r="H15" s="188"/>
      <c r="I15" s="180"/>
      <c r="J15" s="189"/>
      <c r="K15" s="424"/>
      <c r="L15" s="259" t="s">
        <v>108</v>
      </c>
      <c r="M15" s="262" t="s">
        <v>99</v>
      </c>
      <c r="N15" s="186"/>
      <c r="O15" s="186"/>
      <c r="P15" s="241"/>
      <c r="Q15" s="435"/>
    </row>
    <row r="16" spans="1:17" ht="19.5" customHeight="1">
      <c r="A16" s="247"/>
      <c r="B16" s="187"/>
      <c r="C16" s="187"/>
      <c r="D16" s="187"/>
      <c r="E16" s="207">
        <f>DKB!H23</f>
      </c>
      <c r="F16" s="254">
        <f>DKB!J23</f>
      </c>
      <c r="G16" s="422"/>
      <c r="H16" s="439">
        <f>DKB!V3</f>
        <v>0</v>
      </c>
      <c r="I16" s="440"/>
      <c r="J16" s="441"/>
      <c r="K16" s="425"/>
      <c r="L16" s="258">
        <f>DKB!V23</f>
      </c>
      <c r="M16" s="255">
        <f>DKB!X23</f>
      </c>
      <c r="N16" s="187"/>
      <c r="Q16" s="247"/>
    </row>
    <row r="17" spans="1:17" ht="9" customHeight="1">
      <c r="A17" s="196" t="s">
        <v>1</v>
      </c>
      <c r="B17" s="229" t="s">
        <v>107</v>
      </c>
      <c r="C17" s="197">
        <v>1</v>
      </c>
      <c r="D17" s="197">
        <v>2</v>
      </c>
      <c r="E17" s="197">
        <v>3</v>
      </c>
      <c r="F17" s="197">
        <v>4</v>
      </c>
      <c r="G17" s="198" t="s">
        <v>100</v>
      </c>
      <c r="H17" s="190"/>
      <c r="I17" s="178"/>
      <c r="J17" s="189"/>
      <c r="K17" s="196" t="s">
        <v>100</v>
      </c>
      <c r="L17" s="197">
        <v>4</v>
      </c>
      <c r="M17" s="197">
        <v>3</v>
      </c>
      <c r="N17" s="197">
        <v>2</v>
      </c>
      <c r="O17" s="197">
        <v>1</v>
      </c>
      <c r="P17" s="229" t="s">
        <v>107</v>
      </c>
      <c r="Q17" s="245" t="s">
        <v>1</v>
      </c>
    </row>
    <row r="18" spans="1:17" ht="6" customHeight="1">
      <c r="A18" s="419">
        <f>DKB!B25</f>
        <v>0</v>
      </c>
      <c r="B18" s="233"/>
      <c r="C18" s="179"/>
      <c r="D18" s="179"/>
      <c r="E18" s="179"/>
      <c r="F18" s="179"/>
      <c r="G18" s="420">
        <f>DKB!K25</f>
      </c>
      <c r="K18" s="423">
        <f>DKB!Y25</f>
      </c>
      <c r="L18" s="179"/>
      <c r="M18" s="179"/>
      <c r="N18" s="179"/>
      <c r="O18" s="179"/>
      <c r="P18" s="239"/>
      <c r="Q18" s="426">
        <f>DKB!P25</f>
        <v>0</v>
      </c>
    </row>
    <row r="19" spans="1:17" ht="15" customHeight="1">
      <c r="A19" s="419"/>
      <c r="B19" s="233"/>
      <c r="C19" s="263">
        <f>DKB!H25</f>
      </c>
      <c r="D19" s="209">
        <f>DKB!H26</f>
      </c>
      <c r="E19" s="210">
        <f>DKB!H28</f>
      </c>
      <c r="F19" s="211">
        <f>DKB!H29</f>
      </c>
      <c r="G19" s="421"/>
      <c r="H19" s="413" t="s">
        <v>58</v>
      </c>
      <c r="I19" s="414"/>
      <c r="J19" s="415"/>
      <c r="K19" s="424"/>
      <c r="L19" s="214">
        <f>DKB!V29</f>
      </c>
      <c r="M19" s="213">
        <f>DKB!V28</f>
      </c>
      <c r="N19" s="212">
        <f>DKB!V26</f>
      </c>
      <c r="O19" s="261">
        <f>DKB!V25</f>
      </c>
      <c r="P19" s="243"/>
      <c r="Q19" s="426"/>
    </row>
    <row r="20" spans="1:17" ht="4.5" customHeight="1">
      <c r="A20" s="208"/>
      <c r="B20" s="234"/>
      <c r="C20" s="182"/>
      <c r="D20" s="182"/>
      <c r="E20" s="181"/>
      <c r="F20" s="183"/>
      <c r="G20" s="421"/>
      <c r="H20" s="188"/>
      <c r="I20" s="180"/>
      <c r="J20" s="189"/>
      <c r="K20" s="424"/>
      <c r="L20" s="184"/>
      <c r="M20" s="183"/>
      <c r="N20" s="182"/>
      <c r="O20" s="182"/>
      <c r="P20" s="240"/>
      <c r="Q20" s="246"/>
    </row>
    <row r="21" spans="1:17" ht="15" customHeight="1">
      <c r="A21" s="430">
        <f>DKB!B28</f>
        <v>0</v>
      </c>
      <c r="B21" s="244" t="s">
        <v>99</v>
      </c>
      <c r="C21" s="217">
        <f>DKB!J25</f>
      </c>
      <c r="D21" s="217">
        <f>DKB!J26</f>
      </c>
      <c r="E21" s="217">
        <f>DKB!J28</f>
      </c>
      <c r="F21" s="217">
        <f>DKB!J29</f>
      </c>
      <c r="G21" s="421"/>
      <c r="H21" s="442">
        <f>DKB!Y7</f>
      </c>
      <c r="I21" s="443"/>
      <c r="J21" s="444"/>
      <c r="K21" s="424"/>
      <c r="L21" s="217">
        <f>DKB!X29</f>
      </c>
      <c r="M21" s="217">
        <f>DKB!X28</f>
      </c>
      <c r="N21" s="217">
        <f>DKB!X26</f>
      </c>
      <c r="O21" s="217">
        <f>DKB!X25</f>
      </c>
      <c r="P21" s="244" t="s">
        <v>99</v>
      </c>
      <c r="Q21" s="426">
        <f>DKB!P28</f>
        <v>0</v>
      </c>
    </row>
    <row r="22" spans="1:17" ht="9" customHeight="1">
      <c r="A22" s="431"/>
      <c r="B22" s="235"/>
      <c r="C22" s="185"/>
      <c r="D22" s="185"/>
      <c r="E22" s="259" t="s">
        <v>108</v>
      </c>
      <c r="F22" s="259" t="s">
        <v>99</v>
      </c>
      <c r="G22" s="421"/>
      <c r="H22" s="188"/>
      <c r="I22" s="180"/>
      <c r="J22" s="189"/>
      <c r="K22" s="424"/>
      <c r="L22" s="259" t="s">
        <v>108</v>
      </c>
      <c r="M22" s="262" t="s">
        <v>99</v>
      </c>
      <c r="N22" s="186"/>
      <c r="O22" s="186"/>
      <c r="P22" s="241"/>
      <c r="Q22" s="435"/>
    </row>
    <row r="23" spans="1:17" ht="19.5" customHeight="1">
      <c r="A23" s="247"/>
      <c r="B23" s="187"/>
      <c r="C23" s="187"/>
      <c r="D23" s="187"/>
      <c r="E23" s="207">
        <f>DKB!H30</f>
      </c>
      <c r="F23" s="254">
        <f>DKB!J30</f>
      </c>
      <c r="G23" s="422"/>
      <c r="H23" s="191"/>
      <c r="I23" s="192"/>
      <c r="J23" s="193"/>
      <c r="K23" s="425"/>
      <c r="L23" s="258">
        <f>DKB!V30</f>
      </c>
      <c r="M23" s="255">
        <f>DKB!X30</f>
      </c>
      <c r="N23" s="187"/>
      <c r="Q23" s="247"/>
    </row>
    <row r="24" spans="1:17" ht="9" customHeight="1">
      <c r="A24" s="196" t="s">
        <v>1</v>
      </c>
      <c r="B24" s="229" t="s">
        <v>107</v>
      </c>
      <c r="C24" s="197">
        <v>1</v>
      </c>
      <c r="D24" s="197">
        <v>2</v>
      </c>
      <c r="E24" s="197">
        <v>3</v>
      </c>
      <c r="F24" s="197">
        <v>4</v>
      </c>
      <c r="G24" s="198" t="s">
        <v>100</v>
      </c>
      <c r="H24" s="190"/>
      <c r="I24" s="178"/>
      <c r="J24" s="189"/>
      <c r="K24" s="196" t="s">
        <v>100</v>
      </c>
      <c r="L24" s="197">
        <v>4</v>
      </c>
      <c r="M24" s="197">
        <v>3</v>
      </c>
      <c r="N24" s="197">
        <v>2</v>
      </c>
      <c r="O24" s="197">
        <v>1</v>
      </c>
      <c r="P24" s="229" t="s">
        <v>107</v>
      </c>
      <c r="Q24" s="245" t="s">
        <v>1</v>
      </c>
    </row>
    <row r="25" spans="1:17" ht="6" customHeight="1">
      <c r="A25" s="419">
        <f>DKB!B32</f>
        <v>0</v>
      </c>
      <c r="B25" s="233"/>
      <c r="C25" s="179"/>
      <c r="D25" s="179"/>
      <c r="E25" s="179"/>
      <c r="F25" s="179"/>
      <c r="G25" s="420">
        <f>DKB!K32</f>
      </c>
      <c r="K25" s="423">
        <f>DKB!Y32</f>
      </c>
      <c r="L25" s="179"/>
      <c r="M25" s="179"/>
      <c r="N25" s="179"/>
      <c r="O25" s="179"/>
      <c r="P25" s="239"/>
      <c r="Q25" s="426">
        <f>DKB!P32</f>
        <v>0</v>
      </c>
    </row>
    <row r="26" spans="1:17" ht="15" customHeight="1">
      <c r="A26" s="419"/>
      <c r="B26" s="233"/>
      <c r="C26" s="263">
        <f>DKB!H32</f>
      </c>
      <c r="D26" s="209">
        <f>DKB!H33</f>
      </c>
      <c r="E26" s="210">
        <f>DKB!H35</f>
      </c>
      <c r="F26" s="211">
        <f>DKB!H36</f>
      </c>
      <c r="G26" s="421"/>
      <c r="K26" s="424"/>
      <c r="L26" s="214">
        <f>DKB!V36</f>
      </c>
      <c r="M26" s="213">
        <f>DKB!V35</f>
      </c>
      <c r="N26" s="212">
        <f>DKB!V33</f>
      </c>
      <c r="O26" s="261">
        <f>DKB!V32</f>
      </c>
      <c r="P26" s="243"/>
      <c r="Q26" s="426"/>
    </row>
    <row r="27" spans="1:17" ht="4.5" customHeight="1">
      <c r="A27" s="208"/>
      <c r="B27" s="234"/>
      <c r="C27" s="182"/>
      <c r="D27" s="182"/>
      <c r="E27" s="181"/>
      <c r="F27" s="183"/>
      <c r="G27" s="421"/>
      <c r="H27" s="188"/>
      <c r="I27" s="180"/>
      <c r="J27" s="189"/>
      <c r="K27" s="424"/>
      <c r="L27" s="184"/>
      <c r="M27" s="183"/>
      <c r="N27" s="182"/>
      <c r="O27" s="182"/>
      <c r="P27" s="240"/>
      <c r="Q27" s="246"/>
    </row>
    <row r="28" spans="1:17" ht="15" customHeight="1">
      <c r="A28" s="430">
        <f>DKB!B35</f>
        <v>0</v>
      </c>
      <c r="B28" s="244" t="s">
        <v>99</v>
      </c>
      <c r="C28" s="217">
        <f>DKB!J32</f>
      </c>
      <c r="D28" s="217">
        <f>DKB!J33</f>
      </c>
      <c r="E28" s="217">
        <f>DKB!J35</f>
      </c>
      <c r="F28" s="217">
        <f>DKB!J36</f>
      </c>
      <c r="G28" s="421"/>
      <c r="K28" s="424"/>
      <c r="L28" s="217">
        <f>DKB!X36</f>
      </c>
      <c r="M28" s="217">
        <f>DKB!X35</f>
      </c>
      <c r="N28" s="217">
        <f>DKB!X33</f>
      </c>
      <c r="O28" s="217">
        <f>DKB!X32</f>
      </c>
      <c r="P28" s="244" t="s">
        <v>99</v>
      </c>
      <c r="Q28" s="426">
        <f>DKB!P35</f>
        <v>0</v>
      </c>
    </row>
    <row r="29" spans="1:17" ht="9" customHeight="1">
      <c r="A29" s="431"/>
      <c r="B29" s="235"/>
      <c r="C29" s="185"/>
      <c r="D29" s="185"/>
      <c r="E29" s="259" t="s">
        <v>108</v>
      </c>
      <c r="F29" s="259" t="s">
        <v>99</v>
      </c>
      <c r="G29" s="421"/>
      <c r="H29" s="188"/>
      <c r="I29" s="180"/>
      <c r="J29" s="189"/>
      <c r="K29" s="424"/>
      <c r="L29" s="259" t="s">
        <v>108</v>
      </c>
      <c r="M29" s="262" t="s">
        <v>99</v>
      </c>
      <c r="N29" s="186"/>
      <c r="O29" s="186"/>
      <c r="P29" s="241"/>
      <c r="Q29" s="435"/>
    </row>
    <row r="30" spans="1:17" ht="19.5" customHeight="1">
      <c r="A30" s="247"/>
      <c r="B30" s="187"/>
      <c r="C30" s="187"/>
      <c r="D30" s="187"/>
      <c r="E30" s="207">
        <f>DKB!H37</f>
      </c>
      <c r="F30" s="254">
        <f>DKB!J37</f>
      </c>
      <c r="G30" s="422"/>
      <c r="H30" s="191"/>
      <c r="I30" s="192"/>
      <c r="J30" s="193"/>
      <c r="K30" s="425"/>
      <c r="L30" s="258">
        <f>DKB!V37</f>
      </c>
      <c r="M30" s="255">
        <f>DKB!X37</f>
      </c>
      <c r="N30" s="187"/>
      <c r="Q30" s="247"/>
    </row>
    <row r="31" spans="1:17" ht="9" customHeight="1">
      <c r="A31" s="196" t="s">
        <v>1</v>
      </c>
      <c r="B31" s="229" t="s">
        <v>107</v>
      </c>
      <c r="C31" s="197">
        <v>1</v>
      </c>
      <c r="D31" s="197">
        <v>2</v>
      </c>
      <c r="E31" s="197">
        <v>3</v>
      </c>
      <c r="F31" s="197">
        <v>4</v>
      </c>
      <c r="G31" s="198" t="s">
        <v>100</v>
      </c>
      <c r="H31" s="190"/>
      <c r="I31" s="178"/>
      <c r="J31" s="189"/>
      <c r="K31" s="196" t="s">
        <v>100</v>
      </c>
      <c r="L31" s="197">
        <v>4</v>
      </c>
      <c r="M31" s="197">
        <v>3</v>
      </c>
      <c r="N31" s="197">
        <v>2</v>
      </c>
      <c r="O31" s="197">
        <v>1</v>
      </c>
      <c r="P31" s="229" t="s">
        <v>107</v>
      </c>
      <c r="Q31" s="245" t="s">
        <v>1</v>
      </c>
    </row>
    <row r="32" spans="1:17" ht="6" customHeight="1">
      <c r="A32" s="419">
        <f>DKB!B39</f>
        <v>0</v>
      </c>
      <c r="B32" s="233"/>
      <c r="C32" s="179"/>
      <c r="D32" s="179"/>
      <c r="E32" s="179"/>
      <c r="F32" s="179"/>
      <c r="G32" s="420">
        <f>DKB!K39</f>
      </c>
      <c r="K32" s="423">
        <f>DKB!Y39</f>
      </c>
      <c r="L32" s="179"/>
      <c r="M32" s="179"/>
      <c r="N32" s="179"/>
      <c r="O32" s="179"/>
      <c r="P32" s="239"/>
      <c r="Q32" s="426">
        <f>DKB!P39</f>
        <v>0</v>
      </c>
    </row>
    <row r="33" spans="1:17" ht="15" customHeight="1">
      <c r="A33" s="419"/>
      <c r="B33" s="233"/>
      <c r="C33" s="263">
        <f>DKB!H39</f>
      </c>
      <c r="D33" s="209">
        <f>DKB!H40</f>
      </c>
      <c r="E33" s="210">
        <f>DKB!H42</f>
      </c>
      <c r="F33" s="211">
        <f>DKB!H43</f>
      </c>
      <c r="G33" s="421"/>
      <c r="H33" s="445"/>
      <c r="I33" s="446"/>
      <c r="J33" s="447"/>
      <c r="K33" s="424"/>
      <c r="L33" s="214">
        <f>DKB!V43</f>
      </c>
      <c r="M33" s="213">
        <f>DKB!V42</f>
      </c>
      <c r="N33" s="212">
        <f>DKB!V40</f>
      </c>
      <c r="O33" s="261">
        <f>DKB!V39</f>
      </c>
      <c r="P33" s="243"/>
      <c r="Q33" s="426"/>
    </row>
    <row r="34" spans="1:17" ht="4.5" customHeight="1">
      <c r="A34" s="208"/>
      <c r="B34" s="234"/>
      <c r="C34" s="182"/>
      <c r="D34" s="182"/>
      <c r="E34" s="181"/>
      <c r="F34" s="183"/>
      <c r="G34" s="421"/>
      <c r="H34" s="188"/>
      <c r="I34" s="180"/>
      <c r="J34" s="189"/>
      <c r="K34" s="424"/>
      <c r="L34" s="184"/>
      <c r="M34" s="183"/>
      <c r="N34" s="182"/>
      <c r="O34" s="182"/>
      <c r="P34" s="240"/>
      <c r="Q34" s="246"/>
    </row>
    <row r="35" spans="1:17" ht="15" customHeight="1">
      <c r="A35" s="430">
        <f>DKB!B42</f>
        <v>0</v>
      </c>
      <c r="B35" s="244" t="s">
        <v>99</v>
      </c>
      <c r="C35" s="217">
        <f>DKB!J39</f>
      </c>
      <c r="D35" s="217">
        <f>DKB!J40</f>
      </c>
      <c r="E35" s="217">
        <f>DKB!J42</f>
      </c>
      <c r="F35" s="217">
        <f>DKB!J43</f>
      </c>
      <c r="G35" s="421"/>
      <c r="H35" s="432"/>
      <c r="I35" s="433"/>
      <c r="J35" s="434"/>
      <c r="K35" s="424"/>
      <c r="L35" s="217">
        <f>DKB!X43</f>
      </c>
      <c r="M35" s="217">
        <f>DKB!X42</f>
      </c>
      <c r="N35" s="217">
        <f>DKB!X40</f>
      </c>
      <c r="O35" s="217">
        <f>DKB!X39</f>
      </c>
      <c r="P35" s="244" t="s">
        <v>99</v>
      </c>
      <c r="Q35" s="426">
        <f>DKB!P42</f>
        <v>0</v>
      </c>
    </row>
    <row r="36" spans="1:17" ht="9" customHeight="1">
      <c r="A36" s="431"/>
      <c r="B36" s="235"/>
      <c r="C36" s="185"/>
      <c r="D36" s="185"/>
      <c r="E36" s="259" t="s">
        <v>108</v>
      </c>
      <c r="F36" s="259" t="s">
        <v>99</v>
      </c>
      <c r="G36" s="421"/>
      <c r="H36" s="188"/>
      <c r="I36" s="180"/>
      <c r="J36" s="189"/>
      <c r="K36" s="424"/>
      <c r="L36" s="259" t="s">
        <v>108</v>
      </c>
      <c r="M36" s="262" t="s">
        <v>99</v>
      </c>
      <c r="N36" s="186"/>
      <c r="O36" s="186"/>
      <c r="P36" s="241"/>
      <c r="Q36" s="435"/>
    </row>
    <row r="37" spans="1:17" ht="19.5" customHeight="1">
      <c r="A37" s="247"/>
      <c r="B37" s="187"/>
      <c r="C37" s="187"/>
      <c r="D37" s="187"/>
      <c r="E37" s="207">
        <f>DKB!H44</f>
      </c>
      <c r="F37" s="254">
        <f>DKB!J44</f>
      </c>
      <c r="G37" s="422"/>
      <c r="H37" s="191"/>
      <c r="I37" s="192"/>
      <c r="J37" s="193"/>
      <c r="K37" s="425"/>
      <c r="L37" s="258">
        <f>DKB!V44</f>
      </c>
      <c r="M37" s="255">
        <f>DKB!X44</f>
      </c>
      <c r="N37" s="187"/>
      <c r="Q37" s="247"/>
    </row>
    <row r="38" spans="1:17" ht="9" customHeight="1">
      <c r="A38" s="196" t="s">
        <v>1</v>
      </c>
      <c r="B38" s="229" t="s">
        <v>107</v>
      </c>
      <c r="C38" s="197">
        <v>1</v>
      </c>
      <c r="D38" s="197">
        <v>2</v>
      </c>
      <c r="E38" s="197">
        <v>3</v>
      </c>
      <c r="F38" s="197">
        <v>4</v>
      </c>
      <c r="G38" s="198" t="s">
        <v>100</v>
      </c>
      <c r="H38" s="190"/>
      <c r="I38" s="178"/>
      <c r="J38" s="189"/>
      <c r="K38" s="196" t="s">
        <v>100</v>
      </c>
      <c r="L38" s="197">
        <v>4</v>
      </c>
      <c r="M38" s="197">
        <v>3</v>
      </c>
      <c r="N38" s="197">
        <v>2</v>
      </c>
      <c r="O38" s="197">
        <v>1</v>
      </c>
      <c r="P38" s="229" t="s">
        <v>107</v>
      </c>
      <c r="Q38" s="245" t="s">
        <v>1</v>
      </c>
    </row>
    <row r="39" spans="1:17" ht="6" customHeight="1">
      <c r="A39" s="419">
        <f>DKB!B46</f>
        <v>0</v>
      </c>
      <c r="B39" s="233"/>
      <c r="C39" s="179"/>
      <c r="D39" s="179"/>
      <c r="E39" s="179"/>
      <c r="F39" s="179"/>
      <c r="G39" s="420">
        <f>DKB!K46</f>
      </c>
      <c r="K39" s="423">
        <f>DKB!Y46</f>
      </c>
      <c r="L39" s="179"/>
      <c r="M39" s="179"/>
      <c r="N39" s="179"/>
      <c r="O39" s="179"/>
      <c r="P39" s="239"/>
      <c r="Q39" s="426">
        <f>DKB!P46</f>
        <v>0</v>
      </c>
    </row>
    <row r="40" spans="1:17" ht="15" customHeight="1">
      <c r="A40" s="419"/>
      <c r="B40" s="233"/>
      <c r="C40" s="263">
        <f>DKB!H46</f>
      </c>
      <c r="D40" s="209">
        <f>DKB!H47</f>
      </c>
      <c r="E40" s="210">
        <f>DKB!H49</f>
      </c>
      <c r="F40" s="211">
        <f>DKB!H50</f>
      </c>
      <c r="G40" s="421"/>
      <c r="K40" s="424"/>
      <c r="L40" s="214">
        <f>DKB!V50</f>
      </c>
      <c r="M40" s="213">
        <f>DKB!V49</f>
      </c>
      <c r="N40" s="212">
        <f>DKB!V47</f>
      </c>
      <c r="O40" s="261">
        <f>DKB!V46</f>
      </c>
      <c r="P40" s="243"/>
      <c r="Q40" s="426"/>
    </row>
    <row r="41" spans="1:17" ht="4.5" customHeight="1">
      <c r="A41" s="208"/>
      <c r="B41" s="234"/>
      <c r="C41" s="182"/>
      <c r="D41" s="182"/>
      <c r="E41" s="181"/>
      <c r="F41" s="183"/>
      <c r="G41" s="421"/>
      <c r="H41" s="188"/>
      <c r="I41" s="180"/>
      <c r="J41" s="189"/>
      <c r="K41" s="424"/>
      <c r="L41" s="184"/>
      <c r="M41" s="183"/>
      <c r="N41" s="182"/>
      <c r="O41" s="182"/>
      <c r="P41" s="240"/>
      <c r="Q41" s="246"/>
    </row>
    <row r="42" spans="1:17" ht="15" customHeight="1">
      <c r="A42" s="430">
        <f>DKB!B49</f>
        <v>0</v>
      </c>
      <c r="B42" s="244" t="s">
        <v>99</v>
      </c>
      <c r="C42" s="217">
        <f>DKB!J46</f>
      </c>
      <c r="D42" s="217">
        <f>DKB!J47</f>
      </c>
      <c r="E42" s="217">
        <f>DKB!J49</f>
      </c>
      <c r="F42" s="217">
        <f>DKB!J50</f>
      </c>
      <c r="G42" s="421"/>
      <c r="K42" s="424"/>
      <c r="L42" s="217">
        <f>DKB!X50</f>
      </c>
      <c r="M42" s="217">
        <f>DKB!X49</f>
      </c>
      <c r="N42" s="217">
        <f>DKB!X47</f>
      </c>
      <c r="O42" s="217">
        <f>DKB!X46</f>
      </c>
      <c r="P42" s="244" t="s">
        <v>99</v>
      </c>
      <c r="Q42" s="426">
        <f>DKB!P49</f>
        <v>0</v>
      </c>
    </row>
    <row r="43" spans="1:17" ht="9" customHeight="1">
      <c r="A43" s="431"/>
      <c r="B43" s="235"/>
      <c r="C43" s="185"/>
      <c r="D43" s="185"/>
      <c r="E43" s="259" t="s">
        <v>108</v>
      </c>
      <c r="F43" s="259" t="s">
        <v>99</v>
      </c>
      <c r="G43" s="421"/>
      <c r="H43" s="188"/>
      <c r="I43" s="180"/>
      <c r="J43" s="189"/>
      <c r="K43" s="424"/>
      <c r="L43" s="259" t="s">
        <v>108</v>
      </c>
      <c r="M43" s="262" t="s">
        <v>99</v>
      </c>
      <c r="N43" s="186"/>
      <c r="O43" s="186"/>
      <c r="P43" s="241"/>
      <c r="Q43" s="435"/>
    </row>
    <row r="44" spans="1:17" ht="19.5" customHeight="1" thickBot="1">
      <c r="A44" s="187"/>
      <c r="B44" s="187"/>
      <c r="C44" s="187"/>
      <c r="D44" s="187"/>
      <c r="E44" s="207">
        <f>DKB!H51</f>
      </c>
      <c r="F44" s="254">
        <f>DKB!J51</f>
      </c>
      <c r="G44" s="422"/>
      <c r="H44" s="191"/>
      <c r="I44" s="192"/>
      <c r="J44" s="193"/>
      <c r="K44" s="424"/>
      <c r="L44" s="258">
        <f>DKB!V51</f>
      </c>
      <c r="M44" s="255">
        <f>DKB!X51</f>
      </c>
      <c r="N44" s="187"/>
      <c r="Q44" s="187"/>
    </row>
    <row r="45" spans="1:17" ht="12" customHeight="1">
      <c r="A45" s="475" t="s">
        <v>110</v>
      </c>
      <c r="B45" s="465"/>
      <c r="C45" s="465"/>
      <c r="D45" s="453">
        <f>SUM(DKB!J53)</f>
        <v>0</v>
      </c>
      <c r="E45" s="455" t="s">
        <v>99</v>
      </c>
      <c r="F45" s="457" t="s">
        <v>100</v>
      </c>
      <c r="G45" s="473">
        <f>SUM(DKB!K53)</f>
        <v>0</v>
      </c>
      <c r="H45" s="459" t="s">
        <v>82</v>
      </c>
      <c r="I45" s="460"/>
      <c r="J45" s="461"/>
      <c r="K45" s="473">
        <f>SUM(DKB!Y53)</f>
        <v>0</v>
      </c>
      <c r="L45" s="455" t="s">
        <v>100</v>
      </c>
      <c r="M45" s="455" t="s">
        <v>99</v>
      </c>
      <c r="N45" s="479">
        <f>SUM(DKB!X53)</f>
        <v>0</v>
      </c>
      <c r="O45" s="465" t="s">
        <v>110</v>
      </c>
      <c r="P45" s="465"/>
      <c r="Q45" s="466"/>
    </row>
    <row r="46" spans="1:17" ht="12" customHeight="1">
      <c r="A46" s="476"/>
      <c r="B46" s="467"/>
      <c r="C46" s="467"/>
      <c r="D46" s="454"/>
      <c r="E46" s="456"/>
      <c r="F46" s="458"/>
      <c r="G46" s="474"/>
      <c r="H46" s="462"/>
      <c r="I46" s="463"/>
      <c r="J46" s="464"/>
      <c r="K46" s="474"/>
      <c r="L46" s="456"/>
      <c r="M46" s="456"/>
      <c r="N46" s="480"/>
      <c r="O46" s="467"/>
      <c r="P46" s="467"/>
      <c r="Q46" s="468"/>
    </row>
    <row r="47" spans="1:17" ht="24" customHeight="1">
      <c r="A47" s="477" t="s">
        <v>111</v>
      </c>
      <c r="B47" s="469"/>
      <c r="C47" s="469"/>
      <c r="D47" s="266"/>
      <c r="E47" s="448">
        <f>DKB!D54</f>
      </c>
      <c r="F47" s="449"/>
      <c r="G47" s="264">
        <f>DKB!J54</f>
      </c>
      <c r="H47" s="450" t="s">
        <v>89</v>
      </c>
      <c r="I47" s="451"/>
      <c r="J47" s="452"/>
      <c r="K47" s="253">
        <f>DKB!X54</f>
      </c>
      <c r="L47" s="448">
        <f>DKB!R54</f>
      </c>
      <c r="M47" s="449"/>
      <c r="N47" s="257"/>
      <c r="O47" s="469" t="s">
        <v>111</v>
      </c>
      <c r="P47" s="469"/>
      <c r="Q47" s="470"/>
    </row>
    <row r="48" spans="1:17" ht="24" customHeight="1" thickBot="1">
      <c r="A48" s="478" t="s">
        <v>105</v>
      </c>
      <c r="B48" s="471"/>
      <c r="C48" s="471"/>
      <c r="D48" s="256"/>
      <c r="E48" s="199"/>
      <c r="F48" s="200"/>
      <c r="G48" s="252">
        <f>DKB!L54</f>
      </c>
      <c r="H48" s="221">
        <f>DKB!L55</f>
      </c>
      <c r="I48" s="222" t="s">
        <v>62</v>
      </c>
      <c r="J48" s="223">
        <f>DKB!N55</f>
      </c>
      <c r="K48" s="252">
        <f>DKB!N54</f>
      </c>
      <c r="L48" s="194"/>
      <c r="M48" s="195"/>
      <c r="N48" s="265"/>
      <c r="O48" s="471" t="s">
        <v>105</v>
      </c>
      <c r="P48" s="471"/>
      <c r="Q48" s="472"/>
    </row>
  </sheetData>
  <sheetProtection/>
  <mergeCells count="68">
    <mergeCell ref="O45:Q46"/>
    <mergeCell ref="O47:Q47"/>
    <mergeCell ref="O48:Q48"/>
    <mergeCell ref="K45:K46"/>
    <mergeCell ref="A45:C46"/>
    <mergeCell ref="A47:C47"/>
    <mergeCell ref="A48:C48"/>
    <mergeCell ref="G45:G46"/>
    <mergeCell ref="M45:M46"/>
    <mergeCell ref="N45:N46"/>
    <mergeCell ref="E47:F47"/>
    <mergeCell ref="H47:J47"/>
    <mergeCell ref="L47:M47"/>
    <mergeCell ref="D45:D46"/>
    <mergeCell ref="E45:E46"/>
    <mergeCell ref="F45:F46"/>
    <mergeCell ref="H45:J46"/>
    <mergeCell ref="L45:L46"/>
    <mergeCell ref="A39:A40"/>
    <mergeCell ref="G39:G44"/>
    <mergeCell ref="K39:K44"/>
    <mergeCell ref="Q39:Q40"/>
    <mergeCell ref="A42:A43"/>
    <mergeCell ref="Q42:Q43"/>
    <mergeCell ref="A32:A33"/>
    <mergeCell ref="G32:G37"/>
    <mergeCell ref="K32:K37"/>
    <mergeCell ref="Q32:Q33"/>
    <mergeCell ref="H33:J33"/>
    <mergeCell ref="A35:A36"/>
    <mergeCell ref="H35:J35"/>
    <mergeCell ref="Q35:Q36"/>
    <mergeCell ref="A25:A26"/>
    <mergeCell ref="G25:G30"/>
    <mergeCell ref="K25:K30"/>
    <mergeCell ref="Q25:Q26"/>
    <mergeCell ref="A28:A29"/>
    <mergeCell ref="Q28:Q29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H7:J7"/>
    <mergeCell ref="Q7:Q8"/>
    <mergeCell ref="H9:J9"/>
    <mergeCell ref="H10:J12"/>
    <mergeCell ref="A11:A12"/>
    <mergeCell ref="G11:G16"/>
    <mergeCell ref="K11:K16"/>
    <mergeCell ref="Q11:Q12"/>
    <mergeCell ref="A14:A15"/>
    <mergeCell ref="H14:J14"/>
    <mergeCell ref="A1:G1"/>
    <mergeCell ref="H1:J1"/>
    <mergeCell ref="K1:Q1"/>
    <mergeCell ref="H2:J3"/>
    <mergeCell ref="A4:A5"/>
    <mergeCell ref="G4:G9"/>
    <mergeCell ref="K4:K9"/>
    <mergeCell ref="Q4:Q5"/>
    <mergeCell ref="H5:J5"/>
    <mergeCell ref="A7:A8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0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55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81" t="s">
        <v>33</v>
      </c>
      <c r="R1" s="481"/>
      <c r="V1" s="3" t="s">
        <v>4</v>
      </c>
      <c r="X1" s="10" t="s">
        <v>32</v>
      </c>
      <c r="AE1" s="10" t="s">
        <v>53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8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5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3.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3.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3.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3.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3.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3.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3.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3.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3.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SV Heim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0</v>
      </c>
      <c r="M16" s="39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39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39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39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39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39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9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7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50" ht="12.75">
      <c r="Q50" t="b">
        <v>0</v>
      </c>
    </row>
    <row r="51" ht="12.75">
      <c r="Q51" t="b">
        <v>0</v>
      </c>
    </row>
    <row r="52" ht="12.75">
      <c r="Q52" t="b">
        <v>0</v>
      </c>
    </row>
    <row r="53" ht="12.75">
      <c r="Q53" t="b">
        <v>0</v>
      </c>
    </row>
    <row r="54" ht="12.75">
      <c r="Q54" t="b">
        <v>0</v>
      </c>
    </row>
    <row r="55" ht="12.75">
      <c r="Q55" t="b">
        <v>0</v>
      </c>
    </row>
    <row r="56" ht="12.75">
      <c r="Q56" t="b">
        <v>0</v>
      </c>
    </row>
    <row r="57" ht="12.75">
      <c r="Q57" t="b">
        <v>0</v>
      </c>
    </row>
    <row r="58" ht="12.75">
      <c r="Q58" t="b">
        <v>0</v>
      </c>
    </row>
    <row r="59" ht="12.75">
      <c r="Q59" t="b">
        <v>0</v>
      </c>
    </row>
    <row r="60" ht="12.75">
      <c r="Q60" t="b">
        <v>0</v>
      </c>
    </row>
    <row r="117" ht="12.75">
      <c r="G117" s="54" t="s">
        <v>42</v>
      </c>
    </row>
    <row r="155" ht="12.75">
      <c r="A155" t="s">
        <v>125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Werner</cp:lastModifiedBy>
  <cp:lastPrinted>2021-04-17T08:20:43Z</cp:lastPrinted>
  <dcterms:created xsi:type="dcterms:W3CDTF">1998-03-09T21:09:14Z</dcterms:created>
  <dcterms:modified xsi:type="dcterms:W3CDTF">2023-09-05T20:52:34Z</dcterms:modified>
  <cp:category/>
  <cp:version/>
  <cp:contentType/>
  <cp:contentStatus/>
</cp:coreProperties>
</file>